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5320" windowHeight="13290" activeTab="3"/>
  </bookViews>
  <sheets>
    <sheet name="Fiche LEGT" sheetId="1" r:id="rId1"/>
    <sheet name="Résultats LEGT" sheetId="2" r:id="rId2"/>
    <sheet name="Fiche LP" sheetId="3" r:id="rId3"/>
    <sheet name="Résultats LP" sheetId="4" r:id="rId4"/>
  </sheets>
  <definedNames>
    <definedName name="_xlnm._FilterDatabase" localSheetId="3" hidden="1">'Résultats LP'!$A$1:$Q$94</definedName>
    <definedName name="_xlnm.Print_Titles" localSheetId="1">'Résultats LEGT'!$1:$1</definedName>
    <definedName name="_xlnm.Print_Titles" localSheetId="3">'Résultats LP'!$1:$1</definedName>
    <definedName name="LGT_res">'Résultats LEGT'!$A$2:$T$65536</definedName>
    <definedName name="LP_res">'Résultats LP'!$A$2:$P$65536</definedName>
    <definedName name="UAI_LGT">'Résultats LEGT'!$E$2:$E$65536</definedName>
    <definedName name="UAI_LP">'Résultats LP'!$E$2:$E$65536</definedName>
    <definedName name="_xlnm.Print_Area" localSheetId="0">'Fiche LEGT'!$A$1:$G$42</definedName>
    <definedName name="_xlnm.Print_Area" localSheetId="2">'Fiche LP'!$A$1:$G$41</definedName>
    <definedName name="_xlnm.Print_Area" localSheetId="1">'Résultats LEGT'!$A$1:$T$119</definedName>
    <definedName name="_xlnm.Print_Area" localSheetId="3">'Résultats LP'!$A$1:$P$94</definedName>
  </definedNames>
  <calcPr fullCalcOnLoad="1"/>
</workbook>
</file>

<file path=xl/sharedStrings.xml><?xml version="1.0" encoding="utf-8"?>
<sst xmlns="http://schemas.openxmlformats.org/spreadsheetml/2006/main" count="1347" uniqueCount="494">
  <si>
    <t>LYCEE DE LA SALLE (PROFESSIONNEL)</t>
  </si>
  <si>
    <t>LYCEE PROFESSIONNEL STE THERESE</t>
  </si>
  <si>
    <t>LYCEE PROFESSIONNEL ST GABRIEL</t>
  </si>
  <si>
    <t>LYCEE PROFESSIONNEL JEAN GUEHENNO</t>
  </si>
  <si>
    <t>LYCEE PROFESSIONNEL JEAN CHAPTAL</t>
  </si>
  <si>
    <t>LYCEE LA PROVIDENCE (PROFESSIONNEL)</t>
  </si>
  <si>
    <t>LYCEE DE LA FONTAINE DES EAUX (PROFESSIONNEL)</t>
  </si>
  <si>
    <t>LYCEE PROFESSIONNEL LA FONTAINE DES EAUX</t>
  </si>
  <si>
    <t>0221595P</t>
  </si>
  <si>
    <t>0220019B</t>
  </si>
  <si>
    <t>LYCEE PROFESSIONNEL MONTBAREIL</t>
  </si>
  <si>
    <t>0220122N</t>
  </si>
  <si>
    <t>LYCEE HENRI AVRIL (PROFESSIONNEL)</t>
  </si>
  <si>
    <t>0221865H</t>
  </si>
  <si>
    <t>LYCEE PROFESSIONNEL FELIX LE DANTEC</t>
  </si>
  <si>
    <t>0220083W</t>
  </si>
  <si>
    <t>LYCEE PROFESSIONNEL SAINT JOSEPH - BOSSUET</t>
  </si>
  <si>
    <t>0220123P</t>
  </si>
  <si>
    <t>LYCEE FULGENCE BIENVENUE (PROFESSIONNEL)</t>
  </si>
  <si>
    <t>LYCEE KERRAOUL (PROFESSIONNEL)</t>
  </si>
  <si>
    <t>LYCEE PROFESSIONNEL KERSA LA SALLE</t>
  </si>
  <si>
    <t>PLOUBAZLANEC</t>
  </si>
  <si>
    <t>0221866J</t>
  </si>
  <si>
    <t>0220075M</t>
  </si>
  <si>
    <t>LYCEE PROFESSIONNEL ROSA PARKS</t>
  </si>
  <si>
    <t>0220186H</t>
  </si>
  <si>
    <t>LYCEE PROFESSIONNEL CHAPTAL</t>
  </si>
  <si>
    <t>0220070G</t>
  </si>
  <si>
    <t>0220071H</t>
  </si>
  <si>
    <t>0220059V</t>
  </si>
  <si>
    <t>LYCEE PROFESSIONNEL MARIE BALAVENNE</t>
  </si>
  <si>
    <t>0221867K</t>
  </si>
  <si>
    <t>LYCEE PROFESSIONNEL LA CLOSERIE</t>
  </si>
  <si>
    <t>ST QUAY PORTRIEUX</t>
  </si>
  <si>
    <t>0220064A</t>
  </si>
  <si>
    <t>LYCEE PROFESSIONNEL JOSEPH SAVINA</t>
  </si>
  <si>
    <t>0220072J</t>
  </si>
  <si>
    <t>LYCEE DUPUY DE LOME (PROFESSIONNEL)</t>
  </si>
  <si>
    <t>LYCEE FENELON (PROFESSIONNEL)</t>
  </si>
  <si>
    <t>LYCEE PROFESSIONNEL JAVOUHEY</t>
  </si>
  <si>
    <t>0292139T</t>
  </si>
  <si>
    <t>LYCEE PROFESSIONNEL JULES LESVEN</t>
  </si>
  <si>
    <t>0290102D</t>
  </si>
  <si>
    <t>LYCEE PROFESSIONNEL LA CROIX ROUGE</t>
  </si>
  <si>
    <t>LYCEE VAUBAN (PROFESSIONNEL)</t>
  </si>
  <si>
    <t>LYCEE PAUL SERUSIER (PROFESSIONNEL)</t>
  </si>
  <si>
    <t>LYCEE PIERRE GUEGUIN (PROFESSIONNEL)</t>
  </si>
  <si>
    <t>LYCEE PROFESSIONNEL STE ELISABETH</t>
  </si>
  <si>
    <t>0292157M</t>
  </si>
  <si>
    <t>LYCEE DE L'ELORN (PROFESSIONNEL)</t>
  </si>
  <si>
    <t>LYCEE ST JOSEPH (PROFESSIONNEL)</t>
  </si>
  <si>
    <t>0290184T</t>
  </si>
  <si>
    <t>LYCEE PROFESSIONNEL LE PORSMEUR</t>
  </si>
  <si>
    <t>0290200K</t>
  </si>
  <si>
    <t>LYCEE PROFESSIONNEL TRISTAN CORBIERE</t>
  </si>
  <si>
    <t>0290105G</t>
  </si>
  <si>
    <t>PLEYBEN</t>
  </si>
  <si>
    <t>0290130J</t>
  </si>
  <si>
    <t>PLOUHINEC</t>
  </si>
  <si>
    <t>0290001U</t>
  </si>
  <si>
    <t>PONT DE BUIS LES QUIMERCH</t>
  </si>
  <si>
    <t>0290092T</t>
  </si>
  <si>
    <t>LYCEE PROFESSIONNEL RENE LAENNEC</t>
  </si>
  <si>
    <t>0291633T</t>
  </si>
  <si>
    <t>LYCEE LE PARACLET (PROFESSIONNEL)</t>
  </si>
  <si>
    <t>0290072W</t>
  </si>
  <si>
    <t>LYCEE PROFESSIONNEL LE LIKES</t>
  </si>
  <si>
    <t>0292144Y</t>
  </si>
  <si>
    <t>LYCEE YVES THEPOT (PROFESSIONNEL)</t>
  </si>
  <si>
    <t>LYCEE PROFESSIONNEL ROZ GLAS</t>
  </si>
  <si>
    <t>0290078C</t>
  </si>
  <si>
    <t>LYCEE PROFESSIONNEL ND DU KREISKER</t>
  </si>
  <si>
    <t>0290207T</t>
  </si>
  <si>
    <t>LYCEE ST ETIENNE (PROFESSIONNEL)</t>
  </si>
  <si>
    <t>LYCEE YVON BOURGES (PROFESSIONNEL)</t>
  </si>
  <si>
    <t>LYCEE PROFESSIONNEL ALPHONSE PELLE</t>
  </si>
  <si>
    <t>0350009V</t>
  </si>
  <si>
    <t>LYCEE JEAN-BAPTISTE LE TAILLANDIER (PROFESSIONNEL)</t>
  </si>
  <si>
    <t>0350761M</t>
  </si>
  <si>
    <t>LA GUERCHE DE BRETAGNE</t>
  </si>
  <si>
    <t>0352446U</t>
  </si>
  <si>
    <t>LYCEE MARCEL CALLO (PROFESSIONNEL)</t>
  </si>
  <si>
    <t>LYCEE PROFESSIONNEL BEAUMONT</t>
  </si>
  <si>
    <t>0350102W</t>
  </si>
  <si>
    <t>0350790U</t>
  </si>
  <si>
    <t>LYCEE PROFESSIONNEL BREQUIGNY</t>
  </si>
  <si>
    <t>0350059Z</t>
  </si>
  <si>
    <t>LYCEE PROFESSIONNEL CHARLES TILLON</t>
  </si>
  <si>
    <t>0351054F</t>
  </si>
  <si>
    <t>LYCEE PROFESSIONNEL COETLOGON</t>
  </si>
  <si>
    <t>0351878B</t>
  </si>
  <si>
    <t>0350031U</t>
  </si>
  <si>
    <t>LYCEE PROFESSIONNEL LOUIS GUILLOUX</t>
  </si>
  <si>
    <t>0350032V</t>
  </si>
  <si>
    <t>LYCEE STE THERESE (PROFESSIONNEL)</t>
  </si>
  <si>
    <t>INSTITUTION ST MALO-PROVIDENCE (PROFESSIONNEL)</t>
  </si>
  <si>
    <t>LYCEE JACQUES CARTIER (PROFESSIONNEL)</t>
  </si>
  <si>
    <t>LYCEE PROFESSIONNEL MAUPERTUIS</t>
  </si>
  <si>
    <t>0350062C</t>
  </si>
  <si>
    <t>ST MEEN LE GRAND</t>
  </si>
  <si>
    <t>0350807M</t>
  </si>
  <si>
    <t>TINTENIAC</t>
  </si>
  <si>
    <t>0350050P</t>
  </si>
  <si>
    <t>LYCEE PROFESSIONNEL LA CHAMPAGNE</t>
  </si>
  <si>
    <t>0350709F</t>
  </si>
  <si>
    <t>LYCEE PROFESSIONNEL B. DU GUESCLIN</t>
  </si>
  <si>
    <t>0560001X</t>
  </si>
  <si>
    <t>LYCEE PROFESSIONNEL EMILE JAMES</t>
  </si>
  <si>
    <t>ETEL</t>
  </si>
  <si>
    <t>0560008E</t>
  </si>
  <si>
    <t>LYCEE PROFESSIONNEL STE JEANNE D'ARC</t>
  </si>
  <si>
    <t>LYCEE BROCELIANDE (PROFESSIONNEL)</t>
  </si>
  <si>
    <t>0560070X</t>
  </si>
  <si>
    <t>JOSSELIN</t>
  </si>
  <si>
    <t>0560019S</t>
  </si>
  <si>
    <t>LOCMINE</t>
  </si>
  <si>
    <t>0561507J</t>
  </si>
  <si>
    <t>LYCEE COLBERT (PROFESSIONNEL)</t>
  </si>
  <si>
    <t>LYCEE PROFESSIONNEL MARIE LE FRANC</t>
  </si>
  <si>
    <t>0560027A</t>
  </si>
  <si>
    <t>LYCEE SAINT JOSEPH - LA SALLE (PROFESSIONNEL)</t>
  </si>
  <si>
    <t>LYCEE PROFESSIONNEL NOTRE DAME DE LA PAIX</t>
  </si>
  <si>
    <t>PLOEMEUR</t>
  </si>
  <si>
    <t>0560180S</t>
  </si>
  <si>
    <t>LYCEE PROFESSIONNEL LA MENNAIS</t>
  </si>
  <si>
    <t>LYCEE JEANNE D'ARC-ST IVY (PROFESSIONNEL)</t>
  </si>
  <si>
    <t>LYCEE PROFESSIONNEL DU BLAVET</t>
  </si>
  <si>
    <t>0560039N</t>
  </si>
  <si>
    <t>LYCEE PROFESSIONNEL JULIEN CROZET</t>
  </si>
  <si>
    <t>0560042S</t>
  </si>
  <si>
    <t>LYCEE PROFESSIONNEL ST-MICHEL</t>
  </si>
  <si>
    <t>PRIZIAC</t>
  </si>
  <si>
    <t>0560197K</t>
  </si>
  <si>
    <t>LYCEE MARCELIN BERTHELOT (PROFESSIONNEL)</t>
  </si>
  <si>
    <t>LYCEE STE ANNE-ST LOUIS (PROFESSIONNEL)</t>
  </si>
  <si>
    <t>LYCEE NOTRE DAME LE MENIMUR (PROFESSIONNEL)</t>
  </si>
  <si>
    <t>0560053D</t>
  </si>
  <si>
    <t>LYCEE PROFESSIONNEL ST GEORGES</t>
  </si>
  <si>
    <t>0560199M</t>
  </si>
  <si>
    <t>LYCEE PROFESSIONNEL ST JOSEPH</t>
  </si>
  <si>
    <t>LYCEE JEAN MACE (PROFESSIONNEL)</t>
  </si>
  <si>
    <t>LYCEE JEANNE D'ARC (PROFESSIONNEL)</t>
  </si>
  <si>
    <t>LYCEE PROFESSIONNEL NOTRE DAME</t>
  </si>
  <si>
    <t>LYCEE PROFESSIONNEL LOUIS ARMAND</t>
  </si>
  <si>
    <t>LYCEE PROFESSIONNEL BEL AIR</t>
  </si>
  <si>
    <t>LYCEE PROFESSIONNEL JEAN JAURES</t>
  </si>
  <si>
    <t>LYCEE PROFESSIONNEL DU BATIMENT</t>
  </si>
  <si>
    <t>LYCEE FRANCOIS RABELAIS</t>
  </si>
  <si>
    <t>0220056S</t>
  </si>
  <si>
    <t>0220117H</t>
  </si>
  <si>
    <t>LYCEE ST CHARLES</t>
  </si>
  <si>
    <t>0220110A</t>
  </si>
  <si>
    <t>LYCEE ST PIERRE</t>
  </si>
  <si>
    <t>0220111B</t>
  </si>
  <si>
    <t>LYCEE JOSEPH SAVINA</t>
  </si>
  <si>
    <t>TREGUIER</t>
  </si>
  <si>
    <t>0220065B</t>
  </si>
  <si>
    <t>FINISTERE</t>
  </si>
  <si>
    <t>LYCEE AMIRAL RONARC'H</t>
  </si>
  <si>
    <t>BREST</t>
  </si>
  <si>
    <t>0290008B</t>
  </si>
  <si>
    <t>LYCEE DE L'HARTELOIRE</t>
  </si>
  <si>
    <t>0290010D</t>
  </si>
  <si>
    <t>LYCEE DE L'IROISE</t>
  </si>
  <si>
    <t>0290009C</t>
  </si>
  <si>
    <t>LYCEE DUPUY DE LOME (GENERAL ET TECHNO.)</t>
  </si>
  <si>
    <t>0290108K</t>
  </si>
  <si>
    <t>LYCEE ESTRAN CHARLES DE FOUCAULD</t>
  </si>
  <si>
    <t>0290336H</t>
  </si>
  <si>
    <t>0290340M</t>
  </si>
  <si>
    <t>LYCEE JAVOUHEY</t>
  </si>
  <si>
    <t>0290181P</t>
  </si>
  <si>
    <t>LYCEE JULES LESVEN</t>
  </si>
  <si>
    <t>0290013G</t>
  </si>
  <si>
    <t>LYCEE LA CROIX ROUGE</t>
  </si>
  <si>
    <t>0290335G</t>
  </si>
  <si>
    <t>LYCEE LA PEROUSE-KERICHEN</t>
  </si>
  <si>
    <t>0290007A</t>
  </si>
  <si>
    <t>0290338K</t>
  </si>
  <si>
    <t>0290012F</t>
  </si>
  <si>
    <t>LYCEE DIWAN</t>
  </si>
  <si>
    <t>CARHAIX PLOUGUER</t>
  </si>
  <si>
    <t>0292137R</t>
  </si>
  <si>
    <t>LYCEE PAUL SERUSIER (GENERAL ET TECHNO.)</t>
  </si>
  <si>
    <t>0290022S</t>
  </si>
  <si>
    <t>CHATEAULIN</t>
  </si>
  <si>
    <t>0290023T</t>
  </si>
  <si>
    <t>0290156M</t>
  </si>
  <si>
    <t>LYCEE PIERRE GUEGUIN (GENERAL ET TECHNO.)</t>
  </si>
  <si>
    <t>CONCARNEAU</t>
  </si>
  <si>
    <t>0290030A</t>
  </si>
  <si>
    <t>0291654R</t>
  </si>
  <si>
    <t>LYCEE JEAN-MARIE LE BRIS</t>
  </si>
  <si>
    <t>DOUARNENEZ</t>
  </si>
  <si>
    <t>0290034E</t>
  </si>
  <si>
    <t>LYCEE STE ELISABETH</t>
  </si>
  <si>
    <t>0290194D</t>
  </si>
  <si>
    <t>LYCEE DE L'ELORN (GENERAL ET TECHNO.)</t>
  </si>
  <si>
    <t>LANDERNEAU</t>
  </si>
  <si>
    <t>0290044R</t>
  </si>
  <si>
    <t>LYCEE ST SEBASTIEN</t>
  </si>
  <si>
    <t>0290159R</t>
  </si>
  <si>
    <t>LYCEE DU LEON</t>
  </si>
  <si>
    <t>LANDIVISIAU</t>
  </si>
  <si>
    <t>0292047T</t>
  </si>
  <si>
    <t>LYCEE ST ESPRIT</t>
  </si>
  <si>
    <t>0290198H</t>
  </si>
  <si>
    <t>LYCEE ST FRANCOIS-NOTRE DAME</t>
  </si>
  <si>
    <t>LESNEVEN</t>
  </si>
  <si>
    <t>0290160S</t>
  </si>
  <si>
    <t>LYCEE NOTRE DAME DU MUR</t>
  </si>
  <si>
    <t>MORLAIX</t>
  </si>
  <si>
    <t>0290164W</t>
  </si>
  <si>
    <t>LYCEE TRISTAN CORBIERE</t>
  </si>
  <si>
    <t>0290051Y</t>
  </si>
  <si>
    <t>LYCEE RENE LAENNEC</t>
  </si>
  <si>
    <t>PONT L ABBE</t>
  </si>
  <si>
    <t>0290062K</t>
  </si>
  <si>
    <t>LYCEE ST GABRIEL</t>
  </si>
  <si>
    <t>0290168A</t>
  </si>
  <si>
    <t>LYCEE AUGUSTE BRIZEUX</t>
  </si>
  <si>
    <t>QUIMPER</t>
  </si>
  <si>
    <t>0290069T</t>
  </si>
  <si>
    <t>LYCEE DE CORNOUAILLE</t>
  </si>
  <si>
    <t>0290098Z</t>
  </si>
  <si>
    <t>0350840Y</t>
  </si>
  <si>
    <t>LYCEE VICTOR ET HELENE BASCH</t>
  </si>
  <si>
    <t>0352009U</t>
  </si>
  <si>
    <t>ST GREGOIRE</t>
  </si>
  <si>
    <t>0350801F</t>
  </si>
  <si>
    <t>INSTITUTION ST MALO-PROVIDENCE</t>
  </si>
  <si>
    <t>ST MALO</t>
  </si>
  <si>
    <t>0352072M</t>
  </si>
  <si>
    <t>LYCEE JACQUES CARTIER (GENERAL ET TECHNO.)</t>
  </si>
  <si>
    <t>0350048M</t>
  </si>
  <si>
    <t>LYCEE LES RIMAINS</t>
  </si>
  <si>
    <t>0350787R</t>
  </si>
  <si>
    <t>LYCEE MAUPERTUIS</t>
  </si>
  <si>
    <t>0350042F</t>
  </si>
  <si>
    <t>LYCEE BERTRAND D'ARGENTRE</t>
  </si>
  <si>
    <t>VITRE</t>
  </si>
  <si>
    <t>0350053T</t>
  </si>
  <si>
    <t>0350808N</t>
  </si>
  <si>
    <t>MORBIHAN</t>
  </si>
  <si>
    <t>LYCEE BENJAMIN FRANKLIN</t>
  </si>
  <si>
    <t>AURAY</t>
  </si>
  <si>
    <t>0561534N</t>
  </si>
  <si>
    <t>LYCEE STE JEANNE D'ARC</t>
  </si>
  <si>
    <t>GOURIN</t>
  </si>
  <si>
    <t>0560096A</t>
  </si>
  <si>
    <t>LYCEE BROCELIANDE (GENERAL ET TECHNO.)</t>
  </si>
  <si>
    <t>GUER</t>
  </si>
  <si>
    <t>0560016N</t>
  </si>
  <si>
    <t>LYCEE NOTRE DAME DU VOEU</t>
  </si>
  <si>
    <t>HENNEBONT</t>
  </si>
  <si>
    <t>0560098C</t>
  </si>
  <si>
    <t>0561607T</t>
  </si>
  <si>
    <t>LANESTER</t>
  </si>
  <si>
    <t>0561698S</t>
  </si>
  <si>
    <t>LORIENT</t>
  </si>
  <si>
    <t>0560026Z</t>
  </si>
  <si>
    <t>LYCEE DUPUY DE LOME</t>
  </si>
  <si>
    <t>0560025Y</t>
  </si>
  <si>
    <t>LYCEE SAINT JOSEPH - LA SALLE</t>
  </si>
  <si>
    <t>0560181T</t>
  </si>
  <si>
    <t>0560101F</t>
  </si>
  <si>
    <t>PLOERMEL</t>
  </si>
  <si>
    <t>0560105K</t>
  </si>
  <si>
    <t>LYCEE JEANNE D'ARC-ST IVY</t>
  </si>
  <si>
    <t>PONTIVY</t>
  </si>
  <si>
    <t>0560182U</t>
  </si>
  <si>
    <t>LYCEE JOSEPH LOTH</t>
  </si>
  <si>
    <t>0560038M</t>
  </si>
  <si>
    <t>LYCEE MARCELIN BERTHELOT (GENERAL ET TECHNO.)</t>
  </si>
  <si>
    <t>QUESTEMBERT</t>
  </si>
  <si>
    <t>0561641E</t>
  </si>
  <si>
    <t>LYCEE STE ANNE-ST LOUIS (GENERAL ET TECHNO.)</t>
  </si>
  <si>
    <t>STE ANNE D AURAY</t>
  </si>
  <si>
    <t>0560119A</t>
  </si>
  <si>
    <t>LYCEE ALAIN RENE LESAGE</t>
  </si>
  <si>
    <t>VANNES</t>
  </si>
  <si>
    <t>0560051B</t>
  </si>
  <si>
    <t>0561627P</t>
  </si>
  <si>
    <t>LYCEE NOTRE DAME LE MENIMUR</t>
  </si>
  <si>
    <t>0560200N</t>
  </si>
  <si>
    <t>LYCEE ST FRANCOIS-XAVIER</t>
  </si>
  <si>
    <t>0560114V</t>
  </si>
  <si>
    <t>0560198L</t>
  </si>
  <si>
    <t>LYCEE ST PAUL</t>
  </si>
  <si>
    <t>0560117Y</t>
  </si>
  <si>
    <t>LYCEE PROFESSIONNEL EUGENE FREYSSINET</t>
  </si>
  <si>
    <t>LYCEE PROFESSIONNEL EMILE ZOLA</t>
  </si>
  <si>
    <t>LYCEE PROFESSIONNEL AMPERE</t>
  </si>
  <si>
    <t>LYCEE PROFESSIONNEL JEAN MOULIN</t>
  </si>
  <si>
    <t>LYCEE PIERRE MENDES FRANCE (PROFESSIONNEL)</t>
  </si>
  <si>
    <t>LYCEE PROFESSIONNEL JEAN MONNET</t>
  </si>
  <si>
    <t>LYCEE PROFESSIONNEL</t>
  </si>
  <si>
    <t>LYCEE PROFESSIONNEL JULES VERNE</t>
  </si>
  <si>
    <t>LYCEE PROFESSIONNEL SACRE COEUR</t>
  </si>
  <si>
    <t>LYCEE JEAN XXIII</t>
  </si>
  <si>
    <t>LYCEE LA MENNAIS</t>
  </si>
  <si>
    <t>LYCEE ST MARTIN</t>
  </si>
  <si>
    <t>LYCEE LA PROVIDENCE (GENERAL ET TECHNO.)</t>
  </si>
  <si>
    <t>LYCEE JEAN MACE</t>
  </si>
  <si>
    <t>RENNES</t>
  </si>
  <si>
    <t>COTES D'ARMOR</t>
  </si>
  <si>
    <t>LYCEE CORDELIERS-N-D DE LA VICTOIRE</t>
  </si>
  <si>
    <t>DINAN</t>
  </si>
  <si>
    <t>0220094H</t>
  </si>
  <si>
    <t>LYCEE DE LA FONTAINE DES EAUX (GENERAL ET TECHNO.)</t>
  </si>
  <si>
    <t>0220013V</t>
  </si>
  <si>
    <t>LYCEE AUGUSTE PAVIE</t>
  </si>
  <si>
    <t>GUINGAMP</t>
  </si>
  <si>
    <t>0220018A</t>
  </si>
  <si>
    <t>0220097L</t>
  </si>
  <si>
    <t>LYCEE HENRI AVRIL (GENERAL ET TECHNO.)</t>
  </si>
  <si>
    <t>LAMBALLE</t>
  </si>
  <si>
    <t>0220196U</t>
  </si>
  <si>
    <t>0220099N</t>
  </si>
  <si>
    <t>LYCEE FELIX LE DANTEC</t>
  </si>
  <si>
    <t>LANNION</t>
  </si>
  <si>
    <t>0220023F</t>
  </si>
  <si>
    <t>LYCEE SAINT JOSEPH - BOSSUET</t>
  </si>
  <si>
    <t>0220102S</t>
  </si>
  <si>
    <t>LYCEE FULGENCE BIENVENUE (GENERAL ET TECHNO.)</t>
  </si>
  <si>
    <t>LOUDEAC</t>
  </si>
  <si>
    <t>0220027K</t>
  </si>
  <si>
    <t>0221589H</t>
  </si>
  <si>
    <t>LYCEE KERRAOUL (GENERAL ET TECHNO.)</t>
  </si>
  <si>
    <t>PAIMPOL</t>
  </si>
  <si>
    <t>0221571N</t>
  </si>
  <si>
    <t>QUINTIN</t>
  </si>
  <si>
    <t>0220106W</t>
  </si>
  <si>
    <t>LYCEE NOTRE DAME DE CAMPOSTAL</t>
  </si>
  <si>
    <t>ROSTRENEN</t>
  </si>
  <si>
    <t>0220107X</t>
  </si>
  <si>
    <t>ST BRIEUC</t>
  </si>
  <si>
    <t>0220058U</t>
  </si>
  <si>
    <t>LYCEE ERNEST RENAN</t>
  </si>
  <si>
    <t>0220057T</t>
  </si>
  <si>
    <t>LYCEE EUGENE FREYSSINET</t>
  </si>
  <si>
    <t>0220060W</t>
  </si>
  <si>
    <t>LYCEE FENELON</t>
  </si>
  <si>
    <t>LYCEE RENE DESCARTES</t>
  </si>
  <si>
    <t>LYCEE JEAN CHAPTAL</t>
  </si>
  <si>
    <t>0290070U</t>
  </si>
  <si>
    <t>LYCEE LE LIKES</t>
  </si>
  <si>
    <t>0290170C</t>
  </si>
  <si>
    <t>LYCEE LE PARACLET</t>
  </si>
  <si>
    <t>0290186V</t>
  </si>
  <si>
    <t>LYCEE STE THERESE</t>
  </si>
  <si>
    <t>0290171D</t>
  </si>
  <si>
    <t>LYCEE YVES THEPOT (GENERAL ET TECHNO.)</t>
  </si>
  <si>
    <t>0290071V</t>
  </si>
  <si>
    <t>LYCEE DE KERNEUZEC</t>
  </si>
  <si>
    <t>QUIMPERLE</t>
  </si>
  <si>
    <t>0290076A</t>
  </si>
  <si>
    <t>LYCEE NOTRE DAME DE KERBERTRAND</t>
  </si>
  <si>
    <t>0290174G</t>
  </si>
  <si>
    <t>LYCEE ND DU KREISKER</t>
  </si>
  <si>
    <t>ST POL DE LEON</t>
  </si>
  <si>
    <t>0290177K</t>
  </si>
  <si>
    <t>ILLE ET VILAINE</t>
  </si>
  <si>
    <t>LYCEE JEAN BRITO</t>
  </si>
  <si>
    <t>BAIN DE BRETAGNE</t>
  </si>
  <si>
    <t>0352318E</t>
  </si>
  <si>
    <t>LYCEE ANITA CONTI</t>
  </si>
  <si>
    <t>BRUZ</t>
  </si>
  <si>
    <t>0352686E</t>
  </si>
  <si>
    <t>0352341E</t>
  </si>
  <si>
    <t>CESSON SEVIGNE</t>
  </si>
  <si>
    <t>0352304P</t>
  </si>
  <si>
    <t>LYCEE ST ETIENNE (GENERAL ET TECHNO.)</t>
  </si>
  <si>
    <t>0350793X</t>
  </si>
  <si>
    <t>LYCEE FRANCOIS RENE DE CHATEAUBRIAND</t>
  </si>
  <si>
    <t>COMBOURG</t>
  </si>
  <si>
    <t>0352533N</t>
  </si>
  <si>
    <t>LYCEE YVON BOURGES (GENERAL ET TECHNO.)</t>
  </si>
  <si>
    <t>DINARD</t>
  </si>
  <si>
    <t>0350005R</t>
  </si>
  <si>
    <t>LYCEE ST MAGLOIRE</t>
  </si>
  <si>
    <t>DOL DE BRETAGNE</t>
  </si>
  <si>
    <t>0352471W</t>
  </si>
  <si>
    <t>FOUGERES</t>
  </si>
  <si>
    <t>0350011X</t>
  </si>
  <si>
    <t>LYCEE JEAN-BAPTISTE LE TAILLANDIER</t>
  </si>
  <si>
    <t>0350769W</t>
  </si>
  <si>
    <t>MONTAUBAN DE BRETAGNE</t>
  </si>
  <si>
    <t>0351930H</t>
  </si>
  <si>
    <t>MONTFORT SUR MEU</t>
  </si>
  <si>
    <t>0352235P</t>
  </si>
  <si>
    <t>LYCEE BEAUMONT</t>
  </si>
  <si>
    <t>REDON</t>
  </si>
  <si>
    <t>0350022J</t>
  </si>
  <si>
    <t>LYCEE MARCEL CALLO</t>
  </si>
  <si>
    <t>0350791V</t>
  </si>
  <si>
    <t>LYCEE ST SAUVEUR</t>
  </si>
  <si>
    <t>0350774B</t>
  </si>
  <si>
    <t>LYCEE ASSOMPTION</t>
  </si>
  <si>
    <t>0350778F</t>
  </si>
  <si>
    <t>LYCEE BREQUIGNY</t>
  </si>
  <si>
    <t>0350028R</t>
  </si>
  <si>
    <t>0350795Z</t>
  </si>
  <si>
    <t>0350024L</t>
  </si>
  <si>
    <t>0350710G</t>
  </si>
  <si>
    <t>0350026N</t>
  </si>
  <si>
    <t>0350797B</t>
  </si>
  <si>
    <t>LYCEE JOLIOT-CURIE</t>
  </si>
  <si>
    <t>0350029S</t>
  </si>
  <si>
    <t>0350030T</t>
  </si>
  <si>
    <t>0351907H</t>
  </si>
  <si>
    <t>0350777E</t>
  </si>
  <si>
    <t>LYCEE ST VINCENT-PROVIDENCE (GENERAL ET TECHNO.)</t>
  </si>
  <si>
    <t>0350776D</t>
  </si>
  <si>
    <t>LYCEE STE GENEVIEVE</t>
  </si>
  <si>
    <t>0350783L</t>
  </si>
  <si>
    <t>PORT LOUIS</t>
  </si>
  <si>
    <t>LYCEE COLBERT (GENERAL ET TECHNO.)</t>
  </si>
  <si>
    <t>LYCEE VAUBAN (GENERAL ET TECHNO.)</t>
  </si>
  <si>
    <t>LYCEE DE LA SALLE</t>
  </si>
  <si>
    <t>LYCEE CHAPTAL</t>
  </si>
  <si>
    <t>LYCEE JEAN MACE (GENERAL ET TECHNO.)</t>
  </si>
  <si>
    <t>Numéro UAI</t>
  </si>
  <si>
    <t>Nom</t>
  </si>
  <si>
    <t>Ville et secteur</t>
  </si>
  <si>
    <t>Taux de réussite au baccalauréat 2014</t>
  </si>
  <si>
    <t>C'est la part de bacheliers parmi les élèves ayant passé le baccalauréat</t>
  </si>
  <si>
    <t>Taux constaté 
ou brut  (%)</t>
  </si>
  <si>
    <t>Taux attendu (%)</t>
  </si>
  <si>
    <t>Valeur ajoutée</t>
  </si>
  <si>
    <t>Nombre d'élèves présents au bac</t>
  </si>
  <si>
    <t>Toutes séries</t>
  </si>
  <si>
    <t>Taux d'accès de la seconde et de la première au baccalauréat 2014</t>
  </si>
  <si>
    <t>C'est la probabilité qu’un élève obtienne le baccalauréat dans l’établissement s’il y est entré en seconde ou en première</t>
  </si>
  <si>
    <t>Seconde</t>
  </si>
  <si>
    <t>Première</t>
  </si>
  <si>
    <t>Proportion de bacheliers parmi les sortants 2014</t>
  </si>
  <si>
    <t>C'est la proportion d’élèves qui quittent l’établissement avec le baccalauréat</t>
  </si>
  <si>
    <t>pour l'étab.
 (%)</t>
  </si>
  <si>
    <t>pour la France 
(%)</t>
  </si>
  <si>
    <t>Terminale</t>
  </si>
  <si>
    <t>Taux de réussite au baccalauréat professionnel 2014</t>
  </si>
  <si>
    <t>C'est la part de bacheliers parmi les élèves ayant passé le baccalauréat professionnel</t>
  </si>
  <si>
    <t>Toutes spécialités</t>
  </si>
  <si>
    <t>Taux d'accès de la seconde professionnelle au baccalauréat 2014</t>
  </si>
  <si>
    <t>C'est la probabilité qu’un élève obtienne le baccalauréat professionnel dans l’établissement s’il y est entré en seconde professionnelle</t>
  </si>
  <si>
    <t>Proportion de bacheliers professionnels parmi les sortants 2014</t>
  </si>
  <si>
    <t>C'est la proportion d’élèves qui quittent l’établissement avec le baccalauréat professionnel</t>
  </si>
  <si>
    <t>Académie</t>
  </si>
  <si>
    <t>Département</t>
  </si>
  <si>
    <t>Etablissement</t>
  </si>
  <si>
    <t>Ville</t>
  </si>
  <si>
    <t>Code Etablissement</t>
  </si>
  <si>
    <t>Commune</t>
  </si>
  <si>
    <t>Secteur Public=PU Privé=PR</t>
  </si>
  <si>
    <t>Sructure pédagogique en 5 groupes</t>
  </si>
  <si>
    <t>Nombre d'élèves présents au bac toutes séries</t>
  </si>
  <si>
    <t>Taux de réussite brut
toutes séries</t>
  </si>
  <si>
    <t>Taux de réussite attendu toutes séries
Réf. France</t>
  </si>
  <si>
    <t>Valeur ajoutée du taux de Réussite</t>
  </si>
  <si>
    <t>Taux d'accès
brut 
2nde-BAC</t>
  </si>
  <si>
    <t>Taux d'accès attendu 2nde-BAC
Réf. France</t>
  </si>
  <si>
    <t>Valeur ajoutée du taux d'accès 2nde-BAC</t>
  </si>
  <si>
    <t>Taux d'accès
brut
1ère-BAC</t>
  </si>
  <si>
    <t>Taux d'accès
attendu 1ère-BAC
Réf. France</t>
  </si>
  <si>
    <t>Valeur ajoutée du taux d'accès 1ère-BAC</t>
  </si>
  <si>
    <t>Proportion bacheliers/sortants de terminale
Réf. Établissement</t>
  </si>
  <si>
    <t xml:space="preserve"> Proportion Bachel/sortants de terminale
Réf.France</t>
  </si>
  <si>
    <t>Effectif Présent au Bac
Tous secteurs</t>
  </si>
  <si>
    <t>Taux de Réussite
Brut
Total secteurs</t>
  </si>
  <si>
    <t>Taux de Réussite
Attendu/France
Tous secteurs</t>
  </si>
  <si>
    <t>Valeur ajoutée du Taux de Réussite</t>
  </si>
  <si>
    <t>Taux d'accès
 Brut
2nde-BAC</t>
  </si>
  <si>
    <t>Taux d'accès
Attendu/France
2nde-BAC</t>
  </si>
  <si>
    <t>Valeur ajoutée du Taux d'accès 2nde-BAC</t>
  </si>
  <si>
    <t>%Bachel/sortants Terminales Etab.</t>
  </si>
  <si>
    <t>%Bachel/sortants Terminales France</t>
  </si>
  <si>
    <t>PU</t>
  </si>
  <si>
    <t>PR</t>
  </si>
  <si>
    <t>LYCEE EMILE ZOLA</t>
  </si>
  <si>
    <t>LYCEE VICTOR HUGO</t>
  </si>
  <si>
    <t>LYCEE SEVIGNE</t>
  </si>
  <si>
    <t>LYCEE PIERRE MENDES FRANCE (GENERAL ET TECHNO.)</t>
  </si>
  <si>
    <t>LYCEE ST JOSEPH</t>
  </si>
  <si>
    <t>LYCEE ST LOUIS</t>
  </si>
  <si>
    <t>LYCEE SACRE COEUR</t>
  </si>
  <si>
    <t>LYCEE JEANNE D'ARC</t>
  </si>
  <si>
    <t>LYCEE NOTRE DAME</t>
  </si>
  <si>
    <t>LYCEE JEAN MOULIN</t>
  </si>
  <si>
    <t>LYCEE STE ANNE</t>
  </si>
  <si>
    <t>LYCEE RENE CASSIN</t>
  </si>
  <si>
    <t>LYCEE CHARLES DE GAULLE</t>
  </si>
  <si>
    <t>LYCEE JEAN PAUL II</t>
  </si>
  <si>
    <t>LYCEE JEAN GUEHENNO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</si>
</sst>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61"/>
      <name val="Arial"/>
      <family val="2"/>
    </font>
    <font>
      <b/>
      <sz val="14"/>
      <color indexed="61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0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 wrapText="1"/>
    </xf>
    <xf numFmtId="0" fontId="12" fillId="0" borderId="0" xfId="0" applyNumberFormat="1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1</xdr:row>
      <xdr:rowOff>123825</xdr:rowOff>
    </xdr:from>
    <xdr:ext cx="2800350" cy="276225"/>
    <xdr:sp>
      <xdr:nvSpPr>
        <xdr:cNvPr id="1" name="Text Box 2"/>
        <xdr:cNvSpPr txBox="1">
          <a:spLocks noChangeArrowheads="1"/>
        </xdr:cNvSpPr>
      </xdr:nvSpPr>
      <xdr:spPr>
        <a:xfrm>
          <a:off x="2933700" y="285750"/>
          <a:ext cx="2800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Indicateurs de résultats des lycées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142875</xdr:rowOff>
    </xdr:from>
    <xdr:to>
      <xdr:col>3</xdr:col>
      <xdr:colOff>342900</xdr:colOff>
      <xdr:row>5</xdr:row>
      <xdr:rowOff>47625</xdr:rowOff>
    </xdr:to>
    <xdr:pic>
      <xdr:nvPicPr>
        <xdr:cNvPr id="2" name="il_fi" descr="2014_MENESRlog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2543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2</xdr:row>
      <xdr:rowOff>9525</xdr:rowOff>
    </xdr:from>
    <xdr:ext cx="2800350" cy="276225"/>
    <xdr:sp>
      <xdr:nvSpPr>
        <xdr:cNvPr id="1" name="Text Box 2"/>
        <xdr:cNvSpPr txBox="1">
          <a:spLocks noChangeArrowheads="1"/>
        </xdr:cNvSpPr>
      </xdr:nvSpPr>
      <xdr:spPr>
        <a:xfrm>
          <a:off x="2895600" y="333375"/>
          <a:ext cx="2800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Indicateurs de résultats des lycées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142875</xdr:rowOff>
    </xdr:from>
    <xdr:to>
      <xdr:col>3</xdr:col>
      <xdr:colOff>371475</xdr:colOff>
      <xdr:row>5</xdr:row>
      <xdr:rowOff>47625</xdr:rowOff>
    </xdr:to>
    <xdr:pic>
      <xdr:nvPicPr>
        <xdr:cNvPr id="2" name="il_fi" descr="2014_MENESRlog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2543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F41"/>
  <sheetViews>
    <sheetView showGridLines="0" view="pageLayout" workbookViewId="0" topLeftCell="A1">
      <selection activeCell="E11" sqref="E11"/>
    </sheetView>
  </sheetViews>
  <sheetFormatPr defaultColWidth="11.421875" defaultRowHeight="12.75"/>
  <cols>
    <col min="1" max="1" width="5.00390625" style="0" customWidth="1"/>
    <col min="2" max="6" width="16.7109375" style="0" customWidth="1"/>
    <col min="7" max="7" width="5.00390625" style="0" customWidth="1"/>
    <col min="8" max="8" width="12.140625" style="0" customWidth="1"/>
  </cols>
  <sheetData>
    <row r="10" spans="2:3" ht="28.5" customHeight="1">
      <c r="B10" s="1" t="s">
        <v>422</v>
      </c>
      <c r="C10" s="2" t="s">
        <v>313</v>
      </c>
    </row>
    <row r="11" spans="2:3" ht="12.75">
      <c r="B11" s="3"/>
      <c r="C11" s="4"/>
    </row>
    <row r="12" spans="2:3" ht="12.75">
      <c r="B12" s="3"/>
      <c r="C12" s="4"/>
    </row>
    <row r="13" spans="2:6" ht="44.25" customHeight="1">
      <c r="B13" s="5" t="s">
        <v>423</v>
      </c>
      <c r="C13" s="6" t="str">
        <f>INDEX(LGT_res,MATCH($C$10,UAI_LGT,FALSE),3)</f>
        <v>LYCEE AUGUSTE PAVIE</v>
      </c>
      <c r="D13" s="7"/>
      <c r="E13" s="7"/>
      <c r="F13" s="7"/>
    </row>
    <row r="14" spans="2:6" ht="27" customHeight="1">
      <c r="B14" s="5" t="s">
        <v>424</v>
      </c>
      <c r="C14" s="8" t="str">
        <f>INDEX(LGT_res,MATCH($C$10,UAI_LGT,FALSE),4)&amp;" - Etablissement "&amp;IF(INDEX(LGT_res,MATCH($C$10,UAI_LGT,FALSE),7)="PU","public","privé")</f>
        <v>GUINGAMP - Etablissement public</v>
      </c>
      <c r="D14" s="9"/>
      <c r="E14" s="9"/>
      <c r="F14" s="9"/>
    </row>
    <row r="16" ht="15.75">
      <c r="B16" s="10" t="s">
        <v>425</v>
      </c>
    </row>
    <row r="17" ht="12.75">
      <c r="B17" s="11" t="s">
        <v>426</v>
      </c>
    </row>
    <row r="18" ht="13.5" thickBot="1"/>
    <row r="19" spans="3:6" ht="28.5" customHeight="1" thickBot="1" thickTop="1">
      <c r="C19" s="12" t="s">
        <v>427</v>
      </c>
      <c r="D19" s="12" t="s">
        <v>428</v>
      </c>
      <c r="E19" s="12" t="s">
        <v>429</v>
      </c>
      <c r="F19" s="12" t="s">
        <v>430</v>
      </c>
    </row>
    <row r="20" spans="2:6" ht="13.5" thickTop="1">
      <c r="B20" t="s">
        <v>431</v>
      </c>
      <c r="C20" s="13">
        <f>INDEX(LGT_res,MATCH($C$10,UAI_LGT,FALSE),10)</f>
        <v>94</v>
      </c>
      <c r="D20" s="13">
        <f>INDEX(LGT_res,MATCH($C$10,UAI_LGT,FALSE),11)</f>
        <v>94</v>
      </c>
      <c r="E20" s="13">
        <f>IF(INDEX(LGT_res,MATCH($C$10,UAI_LGT,FALSE),12)="ND","ND",IF(INDEX(LGT_res,MATCH($C$10,UAI_LGT,FALSE),12)&gt;0,"+ "&amp;INDEX(LGT_res,MATCH($C$10,UAI_LGT,FALSE),12)&amp;"",INDEX(LGT_res,MATCH($C$10,UAI_LGT,FALSE),12)))</f>
        <v>0</v>
      </c>
      <c r="F20" s="13">
        <f>INDEX(LGT_res,MATCH($C$10,UAI_LGT,FALSE),9)</f>
        <v>249</v>
      </c>
    </row>
    <row r="22" spans="2:6" ht="38.25" customHeight="1">
      <c r="B22" s="27" t="str">
        <f>"Dans l’établissement, "&amp;C20&amp;"% des "&amp;F20&amp;" élèves présents au baccalauréat ont obtenu leur diplôme. Le taux de réussite attendu était de "&amp;D20&amp;"% par rapport aux établissements comparables au plan national."</f>
        <v>Dans l’établissement, 94% des 249 élèves présents au baccalauréat ont obtenu leur diplôme. Le taux de réussite attendu était de 94% par rapport aux établissements comparables au plan national.</v>
      </c>
      <c r="C22" s="26"/>
      <c r="D22" s="26"/>
      <c r="E22" s="26"/>
      <c r="F22" s="26"/>
    </row>
    <row r="23" spans="2:6" ht="12.75">
      <c r="B23" s="29" t="str">
        <f>IF(E20&gt;1,"Le taux de réussite de l'établissement est supérieur de "&amp;E20&amp;" points au taux attendu (valeur ajoutée).",IF(E20&lt;-1,"Le taux de réussite de l'établissement est inférieur de "&amp;ABS(E20)&amp;" points au taux attendu (valeur ajoutée).",IF(E20=1,"Le taux de réussite de l'établissement est supérieur de 1 point au taux attendu (valeur ajoutée).",IF(E20=-1,"Le taux de réussite de l'établissement est inférieur de 1 point au taux attendu (valeur ajoutée).","Le taux de réussite de l'établissement est égal au taux attendu (valeur ajoutée)."))))</f>
        <v>Le taux de réussite de l'établissement est égal au taux attendu (valeur ajoutée).</v>
      </c>
      <c r="C23" s="29"/>
      <c r="D23" s="29"/>
      <c r="E23" s="29"/>
      <c r="F23" s="29"/>
    </row>
    <row r="25" ht="15.75">
      <c r="B25" s="10" t="s">
        <v>432</v>
      </c>
    </row>
    <row r="26" spans="2:6" ht="26.25" customHeight="1">
      <c r="B26" s="24" t="s">
        <v>433</v>
      </c>
      <c r="C26" s="25"/>
      <c r="D26" s="25"/>
      <c r="E26" s="25"/>
      <c r="F26" s="25"/>
    </row>
    <row r="27" ht="13.5" thickBot="1"/>
    <row r="28" spans="3:6" ht="28.5" customHeight="1" thickBot="1" thickTop="1">
      <c r="C28" s="12" t="s">
        <v>427</v>
      </c>
      <c r="D28" s="12" t="s">
        <v>428</v>
      </c>
      <c r="E28" s="12" t="s">
        <v>429</v>
      </c>
      <c r="F28" s="14"/>
    </row>
    <row r="29" spans="2:6" ht="13.5" thickTop="1">
      <c r="B29" t="s">
        <v>434</v>
      </c>
      <c r="C29" s="13">
        <f>INDEX(LGT_res,MATCH($C$10,UAI_LGT,FALSE),13)</f>
        <v>72</v>
      </c>
      <c r="D29" s="13">
        <f>INDEX(LGT_res,MATCH($C$10,UAI_LGT,FALSE),14)</f>
        <v>79</v>
      </c>
      <c r="E29" s="13">
        <f>IF(INDEX(LGT_res,MATCH($C$10,UAI_LGT,FALSE),15)="ND","ND",IF(INDEX(LGT_res,MATCH($C$10,UAI_LGT,FALSE),15)&gt;0,"+ "&amp;INDEX(LGT_res,MATCH($C$10,UAI_LGT,FALSE),15)&amp;"",INDEX(LGT_res,MATCH($C$10,UAI_LGT,FALSE),15)))</f>
        <v>-7</v>
      </c>
      <c r="F29" s="15"/>
    </row>
    <row r="30" spans="2:6" ht="12.75">
      <c r="B30" t="s">
        <v>435</v>
      </c>
      <c r="C30" s="13">
        <f>INDEX(LGT_res,MATCH($C$10,UAI_LGT,FALSE),16)</f>
        <v>92</v>
      </c>
      <c r="D30" s="13">
        <f>INDEX(LGT_res,MATCH($C$10,UAI_LGT,FALSE),17)</f>
        <v>92</v>
      </c>
      <c r="E30" s="13">
        <f>IF(INDEX(LGT_res,MATCH($C$10,UAI_LGT,FALSE),18)="ND","ND",IF(INDEX(LGT_res,MATCH($C$10,UAI_LGT,FALSE),18)&gt;0,"+ "&amp;INDEX(LGT_res,MATCH($C$10,UAI_LGT,FALSE),18)&amp;"",INDEX(LGT_res,MATCH($C$10,UAI_LGT,FALSE),18)))</f>
        <v>0</v>
      </c>
      <c r="F30" s="15"/>
    </row>
    <row r="32" spans="2:6" ht="38.25" customHeight="1">
      <c r="B32" s="27" t="str">
        <f>"Un élève qui est entré en seconde dans ce lycée a eu "&amp;C29&amp;"% de chances d’obtenir le baccalauréat dans l'établissement. Le taux d’accès attendu est de "&amp;D29&amp;"% par rapport aux établissements comparables au plan national."</f>
        <v>Un élève qui est entré en seconde dans ce lycée a eu 72% de chances d’obtenir le baccalauréat dans l'établissement. Le taux d’accès attendu est de 79% par rapport aux établissements comparables au plan national.</v>
      </c>
      <c r="C32" s="26"/>
      <c r="D32" s="26"/>
      <c r="E32" s="26"/>
      <c r="F32" s="26"/>
    </row>
    <row r="33" spans="2:6" ht="25.5" customHeight="1">
      <c r="B33" s="28" t="str">
        <f>IF(E29&gt;1,"Le taux d'accès de seconde au baccalauréat de l'établissement est supérieur de "&amp;E29&amp;" points au taux attendu (valeur ajoutée).",IF(E29&lt;-1,"Le taux d'accès de seconde au baccalauréat de l'établissement est inférieur de "&amp;ABS(E29)&amp;" points au taux attendu (valeur ajoutée).",IF(E29=1,"Le taux d'accès de seconde au baccalauréat de l'établissement est supérieur de 1 point au taux attendu (valeur ajoutée).",IF(E29=-1,"Le taux d'accès de seconde au baccalauréat de l'établissement est inférieur de 1 point au taux attendu (valeur ajoutée).","Le taux d'accès de seconde au baccalauréat de l'établissement est égal au taux attendu (valeur ajoutée)."))))</f>
        <v>Le taux d'accès de seconde au baccalauréat de l'établissement est inférieur de 7 points au taux attendu (valeur ajoutée).</v>
      </c>
      <c r="C33" s="28"/>
      <c r="D33" s="28"/>
      <c r="E33" s="28"/>
      <c r="F33" s="28"/>
    </row>
    <row r="35" ht="15.75">
      <c r="B35" s="10" t="s">
        <v>436</v>
      </c>
    </row>
    <row r="36" spans="2:6" ht="12.75">
      <c r="B36" s="24" t="s">
        <v>437</v>
      </c>
      <c r="C36" s="25"/>
      <c r="D36" s="25"/>
      <c r="E36" s="25"/>
      <c r="F36" s="25"/>
    </row>
    <row r="37" ht="13.5" thickBot="1"/>
    <row r="38" spans="3:4" ht="28.5" customHeight="1" thickBot="1" thickTop="1">
      <c r="C38" s="12" t="s">
        <v>438</v>
      </c>
      <c r="D38" s="12" t="s">
        <v>439</v>
      </c>
    </row>
    <row r="39" spans="2:4" ht="13.5" thickTop="1">
      <c r="B39" t="s">
        <v>440</v>
      </c>
      <c r="C39" s="13">
        <f>INDEX(LGT_res,MATCH($C$10,UAI_LGT,FALSE),19)</f>
        <v>97</v>
      </c>
      <c r="D39" s="13">
        <f>INDEX(LGT_res,MATCH($C$10,UAI_LGT,FALSE),20)</f>
        <v>94</v>
      </c>
    </row>
    <row r="41" spans="2:6" ht="25.5" customHeight="1">
      <c r="B41" s="26" t="str">
        <f>C39&amp;"% des élèves de terminale ont quitté l’établissement avec le baccalauréat. Le taux est en moyenne de "&amp;D39&amp;" dans les établissements ayant une offre de formation semblable au plan national."</f>
        <v>97% des élèves de terminale ont quitté l’établissement avec le baccalauréat. Le taux est en moyenne de 94 dans les établissements ayant une offre de formation semblable au plan national.</v>
      </c>
      <c r="C41" s="26"/>
      <c r="D41" s="26"/>
      <c r="E41" s="26"/>
      <c r="F41" s="26"/>
    </row>
  </sheetData>
  <sheetProtection password="CCD1" sheet="1" objects="1" scenarios="1"/>
  <mergeCells count="7">
    <mergeCell ref="B36:F36"/>
    <mergeCell ref="B41:F41"/>
    <mergeCell ref="B22:F22"/>
    <mergeCell ref="B26:F26"/>
    <mergeCell ref="B32:F32"/>
    <mergeCell ref="B33:F33"/>
    <mergeCell ref="B23:F23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2"/>
  <headerFooter alignWithMargins="0">
    <oddHeader>&amp;CFiche établissement</oddHeader>
    <oddFooter>&amp;CMENESR DEPP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20.7109375" style="0" bestFit="1" customWidth="1"/>
    <col min="2" max="2" width="25.7109375" style="0" bestFit="1" customWidth="1"/>
    <col min="3" max="3" width="65.8515625" style="0" bestFit="1" customWidth="1"/>
    <col min="4" max="4" width="29.57421875" style="0" bestFit="1" customWidth="1"/>
    <col min="5" max="5" width="10.7109375" style="0" bestFit="1" customWidth="1"/>
    <col min="6" max="6" width="10.28125" style="0" bestFit="1" customWidth="1"/>
    <col min="7" max="7" width="10.421875" style="0" bestFit="1" customWidth="1"/>
    <col min="8" max="8" width="10.7109375" style="0" bestFit="1" customWidth="1"/>
    <col min="10" max="10" width="8.421875" style="23" bestFit="1" customWidth="1"/>
    <col min="11" max="11" width="11.421875" style="23" customWidth="1"/>
    <col min="12" max="12" width="10.7109375" style="23" bestFit="1" customWidth="1"/>
    <col min="13" max="13" width="9.8515625" style="23" bestFit="1" customWidth="1"/>
    <col min="14" max="14" width="11.421875" style="23" customWidth="1"/>
    <col min="15" max="15" width="10.7109375" style="23" bestFit="1" customWidth="1"/>
    <col min="16" max="16" width="9.421875" style="23" bestFit="1" customWidth="1"/>
    <col min="17" max="17" width="11.421875" style="23" customWidth="1"/>
    <col min="18" max="18" width="10.7109375" style="23" bestFit="1" customWidth="1"/>
    <col min="19" max="19" width="11.00390625" style="23" bestFit="1" customWidth="1"/>
    <col min="20" max="20" width="11.140625" style="23" bestFit="1" customWidth="1"/>
    <col min="21" max="21" width="2.00390625" style="0" bestFit="1" customWidth="1"/>
  </cols>
  <sheetData>
    <row r="1" spans="1:20" ht="89.25">
      <c r="A1" s="17" t="s">
        <v>448</v>
      </c>
      <c r="B1" s="18" t="s">
        <v>449</v>
      </c>
      <c r="C1" s="19" t="s">
        <v>450</v>
      </c>
      <c r="D1" s="19" t="s">
        <v>451</v>
      </c>
      <c r="E1" s="19" t="s">
        <v>452</v>
      </c>
      <c r="F1" s="19" t="s">
        <v>453</v>
      </c>
      <c r="G1" s="19" t="s">
        <v>454</v>
      </c>
      <c r="H1" s="17" t="s">
        <v>455</v>
      </c>
      <c r="I1" s="17" t="s">
        <v>456</v>
      </c>
      <c r="J1" s="20" t="s">
        <v>457</v>
      </c>
      <c r="K1" s="20" t="s">
        <v>458</v>
      </c>
      <c r="L1" s="20" t="s">
        <v>459</v>
      </c>
      <c r="M1" s="21" t="s">
        <v>460</v>
      </c>
      <c r="N1" s="21" t="s">
        <v>461</v>
      </c>
      <c r="O1" s="21" t="s">
        <v>462</v>
      </c>
      <c r="P1" s="21" t="s">
        <v>463</v>
      </c>
      <c r="Q1" s="21" t="s">
        <v>464</v>
      </c>
      <c r="R1" s="21" t="s">
        <v>465</v>
      </c>
      <c r="S1" s="22" t="s">
        <v>466</v>
      </c>
      <c r="T1" s="22" t="s">
        <v>467</v>
      </c>
    </row>
    <row r="2" spans="1:21" ht="12.75">
      <c r="A2" t="s">
        <v>304</v>
      </c>
      <c r="B2" t="s">
        <v>305</v>
      </c>
      <c r="C2" t="s">
        <v>311</v>
      </c>
      <c r="D2" t="s">
        <v>312</v>
      </c>
      <c r="E2" t="s">
        <v>313</v>
      </c>
      <c r="F2">
        <v>22070</v>
      </c>
      <c r="G2" t="s">
        <v>477</v>
      </c>
      <c r="H2">
        <v>2</v>
      </c>
      <c r="I2">
        <v>249</v>
      </c>
      <c r="J2" s="23">
        <v>94</v>
      </c>
      <c r="K2" s="23">
        <v>94</v>
      </c>
      <c r="L2" s="23">
        <v>0</v>
      </c>
      <c r="M2" s="23">
        <v>72</v>
      </c>
      <c r="N2" s="23">
        <v>79</v>
      </c>
      <c r="O2" s="23">
        <v>-7</v>
      </c>
      <c r="P2" s="23">
        <v>92</v>
      </c>
      <c r="Q2" s="23">
        <v>92</v>
      </c>
      <c r="R2" s="23">
        <v>0</v>
      </c>
      <c r="S2" s="23">
        <v>97</v>
      </c>
      <c r="T2" s="23">
        <v>94</v>
      </c>
      <c r="U2">
        <v>0</v>
      </c>
    </row>
    <row r="3" spans="1:21" ht="12.75">
      <c r="A3" t="s">
        <v>304</v>
      </c>
      <c r="B3" t="s">
        <v>305</v>
      </c>
      <c r="C3" t="s">
        <v>420</v>
      </c>
      <c r="D3" t="s">
        <v>336</v>
      </c>
      <c r="E3" t="s">
        <v>337</v>
      </c>
      <c r="F3">
        <v>22278</v>
      </c>
      <c r="G3" t="s">
        <v>477</v>
      </c>
      <c r="H3">
        <v>3</v>
      </c>
      <c r="I3">
        <v>48</v>
      </c>
      <c r="J3" s="23">
        <v>96</v>
      </c>
      <c r="K3" s="23">
        <v>92</v>
      </c>
      <c r="L3" s="23">
        <v>4</v>
      </c>
      <c r="M3" s="23">
        <v>65</v>
      </c>
      <c r="N3" s="23">
        <v>71</v>
      </c>
      <c r="O3" s="23">
        <v>-6</v>
      </c>
      <c r="P3" s="23">
        <v>84</v>
      </c>
      <c r="Q3" s="23">
        <v>90</v>
      </c>
      <c r="R3" s="23">
        <v>-6</v>
      </c>
      <c r="S3" s="23">
        <v>94</v>
      </c>
      <c r="T3" s="23">
        <v>95</v>
      </c>
      <c r="U3">
        <v>0</v>
      </c>
    </row>
    <row r="4" spans="1:21" ht="12.75">
      <c r="A4" t="s">
        <v>304</v>
      </c>
      <c r="B4" t="s">
        <v>305</v>
      </c>
      <c r="C4" t="s">
        <v>306</v>
      </c>
      <c r="D4" t="s">
        <v>307</v>
      </c>
      <c r="E4" t="s">
        <v>308</v>
      </c>
      <c r="F4">
        <v>22050</v>
      </c>
      <c r="G4" t="s">
        <v>478</v>
      </c>
      <c r="H4">
        <v>2</v>
      </c>
      <c r="I4">
        <v>149</v>
      </c>
      <c r="J4" s="23">
        <v>96</v>
      </c>
      <c r="K4" s="23">
        <v>95</v>
      </c>
      <c r="L4" s="23">
        <v>1</v>
      </c>
      <c r="M4" s="23">
        <v>72</v>
      </c>
      <c r="N4" s="23">
        <v>78</v>
      </c>
      <c r="O4" s="23">
        <v>-6</v>
      </c>
      <c r="P4" s="23">
        <v>88</v>
      </c>
      <c r="Q4" s="23">
        <v>92</v>
      </c>
      <c r="R4" s="23">
        <v>-4</v>
      </c>
      <c r="S4" s="23">
        <v>98</v>
      </c>
      <c r="T4" s="23">
        <v>94</v>
      </c>
      <c r="U4">
        <v>0</v>
      </c>
    </row>
    <row r="5" spans="1:21" ht="12.75">
      <c r="A5" t="s">
        <v>304</v>
      </c>
      <c r="B5" t="s">
        <v>305</v>
      </c>
      <c r="C5" t="s">
        <v>309</v>
      </c>
      <c r="D5" t="s">
        <v>307</v>
      </c>
      <c r="E5" t="s">
        <v>310</v>
      </c>
      <c r="F5">
        <v>22050</v>
      </c>
      <c r="G5" t="s">
        <v>477</v>
      </c>
      <c r="H5">
        <v>2</v>
      </c>
      <c r="I5">
        <v>364</v>
      </c>
      <c r="J5" s="23">
        <v>94</v>
      </c>
      <c r="K5" s="23">
        <v>95</v>
      </c>
      <c r="L5" s="23">
        <v>-1</v>
      </c>
      <c r="M5" s="23">
        <v>81</v>
      </c>
      <c r="N5" s="23">
        <v>77</v>
      </c>
      <c r="O5" s="23">
        <v>4</v>
      </c>
      <c r="P5" s="23">
        <v>94</v>
      </c>
      <c r="Q5" s="23">
        <v>91</v>
      </c>
      <c r="R5" s="23">
        <v>3</v>
      </c>
      <c r="S5" s="23">
        <v>97</v>
      </c>
      <c r="T5" s="23">
        <v>94</v>
      </c>
      <c r="U5">
        <v>0</v>
      </c>
    </row>
    <row r="6" spans="1:21" ht="12.75">
      <c r="A6" t="s">
        <v>304</v>
      </c>
      <c r="B6" t="s">
        <v>305</v>
      </c>
      <c r="C6" t="s">
        <v>338</v>
      </c>
      <c r="D6" t="s">
        <v>336</v>
      </c>
      <c r="E6" t="s">
        <v>339</v>
      </c>
      <c r="F6">
        <v>22278</v>
      </c>
      <c r="G6" t="s">
        <v>477</v>
      </c>
      <c r="H6">
        <v>2</v>
      </c>
      <c r="I6">
        <v>306</v>
      </c>
      <c r="J6" s="23">
        <v>94</v>
      </c>
      <c r="K6" s="23">
        <v>96</v>
      </c>
      <c r="L6" s="23">
        <v>-2</v>
      </c>
      <c r="M6" s="23">
        <v>80</v>
      </c>
      <c r="N6" s="23">
        <v>80</v>
      </c>
      <c r="O6" s="23">
        <v>0</v>
      </c>
      <c r="P6" s="23">
        <v>92</v>
      </c>
      <c r="Q6" s="23">
        <v>92</v>
      </c>
      <c r="R6" s="23">
        <v>0</v>
      </c>
      <c r="S6" s="23">
        <v>97</v>
      </c>
      <c r="T6" s="23">
        <v>94</v>
      </c>
      <c r="U6">
        <v>0</v>
      </c>
    </row>
    <row r="7" spans="1:21" ht="12.75">
      <c r="A7" t="s">
        <v>304</v>
      </c>
      <c r="B7" t="s">
        <v>305</v>
      </c>
      <c r="C7" t="s">
        <v>340</v>
      </c>
      <c r="D7" t="s">
        <v>336</v>
      </c>
      <c r="E7" t="s">
        <v>341</v>
      </c>
      <c r="F7">
        <v>22278</v>
      </c>
      <c r="G7" t="s">
        <v>477</v>
      </c>
      <c r="H7">
        <v>3</v>
      </c>
      <c r="I7">
        <v>210</v>
      </c>
      <c r="J7" s="23">
        <v>90</v>
      </c>
      <c r="K7" s="23">
        <v>95</v>
      </c>
      <c r="L7" s="23">
        <v>-5</v>
      </c>
      <c r="M7" s="23">
        <v>71</v>
      </c>
      <c r="N7" s="23">
        <v>77</v>
      </c>
      <c r="O7" s="23">
        <v>-6</v>
      </c>
      <c r="P7" s="23">
        <v>92</v>
      </c>
      <c r="Q7" s="23">
        <v>93</v>
      </c>
      <c r="R7" s="23">
        <v>-1</v>
      </c>
      <c r="S7" s="23">
        <v>96</v>
      </c>
      <c r="T7" s="23">
        <v>95</v>
      </c>
      <c r="U7">
        <v>0</v>
      </c>
    </row>
    <row r="8" spans="1:21" ht="12.75">
      <c r="A8" t="s">
        <v>304</v>
      </c>
      <c r="B8" t="s">
        <v>305</v>
      </c>
      <c r="C8" t="s">
        <v>319</v>
      </c>
      <c r="D8" t="s">
        <v>320</v>
      </c>
      <c r="E8" t="s">
        <v>321</v>
      </c>
      <c r="F8">
        <v>22113</v>
      </c>
      <c r="G8" t="s">
        <v>477</v>
      </c>
      <c r="H8">
        <v>2</v>
      </c>
      <c r="I8">
        <v>409</v>
      </c>
      <c r="J8" s="23">
        <v>93</v>
      </c>
      <c r="K8" s="23">
        <v>96</v>
      </c>
      <c r="L8" s="23">
        <v>-3</v>
      </c>
      <c r="M8" s="23">
        <v>80</v>
      </c>
      <c r="N8" s="23">
        <v>78</v>
      </c>
      <c r="O8" s="23">
        <v>2</v>
      </c>
      <c r="P8" s="23">
        <v>94</v>
      </c>
      <c r="Q8" s="23">
        <v>91</v>
      </c>
      <c r="R8" s="23">
        <v>3</v>
      </c>
      <c r="S8" s="23">
        <v>97</v>
      </c>
      <c r="T8" s="23">
        <v>94</v>
      </c>
      <c r="U8">
        <v>0</v>
      </c>
    </row>
    <row r="9" spans="1:21" ht="12.75">
      <c r="A9" t="s">
        <v>304</v>
      </c>
      <c r="B9" t="s">
        <v>305</v>
      </c>
      <c r="C9" t="s">
        <v>147</v>
      </c>
      <c r="D9" t="s">
        <v>336</v>
      </c>
      <c r="E9" t="s">
        <v>148</v>
      </c>
      <c r="F9">
        <v>22278</v>
      </c>
      <c r="G9" t="s">
        <v>477</v>
      </c>
      <c r="H9">
        <v>2</v>
      </c>
      <c r="I9">
        <v>239</v>
      </c>
      <c r="J9" s="23">
        <v>90</v>
      </c>
      <c r="K9" s="23">
        <v>94</v>
      </c>
      <c r="L9" s="23">
        <v>-4</v>
      </c>
      <c r="M9" s="23">
        <v>65</v>
      </c>
      <c r="N9" s="23">
        <v>78</v>
      </c>
      <c r="O9" s="23">
        <v>-13</v>
      </c>
      <c r="P9" s="23">
        <v>87</v>
      </c>
      <c r="Q9" s="23">
        <v>92</v>
      </c>
      <c r="R9" s="23">
        <v>-5</v>
      </c>
      <c r="S9" s="23">
        <v>95</v>
      </c>
      <c r="T9" s="23">
        <v>94</v>
      </c>
      <c r="U9">
        <v>0</v>
      </c>
    </row>
    <row r="10" spans="1:21" ht="12.75">
      <c r="A10" t="s">
        <v>304</v>
      </c>
      <c r="B10" t="s">
        <v>305</v>
      </c>
      <c r="C10" t="s">
        <v>324</v>
      </c>
      <c r="D10" t="s">
        <v>325</v>
      </c>
      <c r="E10" t="s">
        <v>326</v>
      </c>
      <c r="F10">
        <v>22136</v>
      </c>
      <c r="G10" t="s">
        <v>477</v>
      </c>
      <c r="H10">
        <v>2</v>
      </c>
      <c r="I10">
        <v>94</v>
      </c>
      <c r="J10" s="23">
        <v>91</v>
      </c>
      <c r="K10" s="23">
        <v>92</v>
      </c>
      <c r="L10" s="23">
        <v>-1</v>
      </c>
      <c r="M10" s="23">
        <v>72</v>
      </c>
      <c r="N10" s="23">
        <v>78</v>
      </c>
      <c r="O10" s="23">
        <v>-6</v>
      </c>
      <c r="P10" s="23">
        <v>86</v>
      </c>
      <c r="Q10" s="23">
        <v>91</v>
      </c>
      <c r="R10" s="23">
        <v>-5</v>
      </c>
      <c r="S10" s="23">
        <v>91</v>
      </c>
      <c r="T10" s="23">
        <v>94</v>
      </c>
      <c r="U10">
        <v>0</v>
      </c>
    </row>
    <row r="11" spans="1:21" ht="12.75">
      <c r="A11" t="s">
        <v>304</v>
      </c>
      <c r="B11" t="s">
        <v>305</v>
      </c>
      <c r="C11" t="s">
        <v>315</v>
      </c>
      <c r="D11" t="s">
        <v>316</v>
      </c>
      <c r="E11" t="s">
        <v>317</v>
      </c>
      <c r="F11">
        <v>22093</v>
      </c>
      <c r="G11" t="s">
        <v>477</v>
      </c>
      <c r="H11">
        <v>2</v>
      </c>
      <c r="I11">
        <v>222</v>
      </c>
      <c r="J11" s="23">
        <v>91</v>
      </c>
      <c r="K11" s="23">
        <v>96</v>
      </c>
      <c r="L11" s="23">
        <v>-5</v>
      </c>
      <c r="M11" s="23">
        <v>70</v>
      </c>
      <c r="N11" s="23">
        <v>81</v>
      </c>
      <c r="O11" s="23">
        <v>-11</v>
      </c>
      <c r="P11" s="23">
        <v>88</v>
      </c>
      <c r="Q11" s="23">
        <v>93</v>
      </c>
      <c r="R11" s="23">
        <v>-5</v>
      </c>
      <c r="S11" s="23">
        <v>95</v>
      </c>
      <c r="T11" s="23">
        <v>94</v>
      </c>
      <c r="U11">
        <v>0</v>
      </c>
    </row>
    <row r="12" spans="1:21" ht="12.75">
      <c r="A12" t="s">
        <v>304</v>
      </c>
      <c r="B12" t="s">
        <v>305</v>
      </c>
      <c r="C12" t="s">
        <v>299</v>
      </c>
      <c r="D12" t="s">
        <v>331</v>
      </c>
      <c r="E12" t="s">
        <v>332</v>
      </c>
      <c r="F12">
        <v>22262</v>
      </c>
      <c r="G12" t="s">
        <v>478</v>
      </c>
      <c r="H12">
        <v>3</v>
      </c>
      <c r="I12">
        <v>89</v>
      </c>
      <c r="J12" s="23">
        <v>98</v>
      </c>
      <c r="K12" s="23">
        <v>94</v>
      </c>
      <c r="L12" s="23">
        <v>4</v>
      </c>
      <c r="M12" s="23">
        <v>65</v>
      </c>
      <c r="N12" s="23">
        <v>80</v>
      </c>
      <c r="O12" s="23">
        <v>-15</v>
      </c>
      <c r="P12" s="23">
        <v>84</v>
      </c>
      <c r="Q12" s="23">
        <v>92</v>
      </c>
      <c r="R12" s="23">
        <v>-8</v>
      </c>
      <c r="S12" s="23">
        <v>100</v>
      </c>
      <c r="T12" s="23">
        <v>95</v>
      </c>
      <c r="U12">
        <v>0</v>
      </c>
    </row>
    <row r="13" spans="1:21" ht="12.75">
      <c r="A13" t="s">
        <v>304</v>
      </c>
      <c r="B13" t="s">
        <v>305</v>
      </c>
      <c r="C13" t="s">
        <v>154</v>
      </c>
      <c r="D13" t="s">
        <v>155</v>
      </c>
      <c r="E13" t="s">
        <v>156</v>
      </c>
      <c r="F13">
        <v>22362</v>
      </c>
      <c r="G13" t="s">
        <v>477</v>
      </c>
      <c r="H13">
        <v>3</v>
      </c>
      <c r="I13">
        <v>107</v>
      </c>
      <c r="J13" s="23">
        <v>93</v>
      </c>
      <c r="K13" s="23">
        <v>95</v>
      </c>
      <c r="L13" s="23">
        <v>-2</v>
      </c>
      <c r="M13" s="23">
        <v>70</v>
      </c>
      <c r="N13" s="23">
        <v>74</v>
      </c>
      <c r="O13" s="23">
        <v>-4</v>
      </c>
      <c r="P13" s="23">
        <v>84</v>
      </c>
      <c r="Q13" s="23">
        <v>89</v>
      </c>
      <c r="R13" s="23">
        <v>-5</v>
      </c>
      <c r="S13" s="23">
        <v>95</v>
      </c>
      <c r="T13" s="23">
        <v>95</v>
      </c>
      <c r="U13">
        <v>0</v>
      </c>
    </row>
    <row r="14" spans="1:21" ht="12.75">
      <c r="A14" t="s">
        <v>304</v>
      </c>
      <c r="B14" t="s">
        <v>305</v>
      </c>
      <c r="C14" t="s">
        <v>328</v>
      </c>
      <c r="D14" t="s">
        <v>329</v>
      </c>
      <c r="E14" t="s">
        <v>330</v>
      </c>
      <c r="F14">
        <v>22162</v>
      </c>
      <c r="G14" t="s">
        <v>477</v>
      </c>
      <c r="H14">
        <v>2</v>
      </c>
      <c r="I14">
        <v>131</v>
      </c>
      <c r="J14" s="23">
        <v>87</v>
      </c>
      <c r="K14" s="23">
        <v>93</v>
      </c>
      <c r="L14" s="23">
        <v>-6</v>
      </c>
      <c r="M14" s="23">
        <v>66</v>
      </c>
      <c r="N14" s="23">
        <v>74</v>
      </c>
      <c r="O14" s="23">
        <v>-8</v>
      </c>
      <c r="P14" s="23">
        <v>87</v>
      </c>
      <c r="Q14" s="23">
        <v>88</v>
      </c>
      <c r="R14" s="23">
        <v>-1</v>
      </c>
      <c r="S14" s="23">
        <v>93</v>
      </c>
      <c r="T14" s="23">
        <v>94</v>
      </c>
      <c r="U14">
        <v>0</v>
      </c>
    </row>
    <row r="15" spans="1:21" ht="12.75">
      <c r="A15" t="s">
        <v>304</v>
      </c>
      <c r="B15" t="s">
        <v>305</v>
      </c>
      <c r="C15" t="s">
        <v>487</v>
      </c>
      <c r="D15" t="s">
        <v>312</v>
      </c>
      <c r="E15" t="s">
        <v>314</v>
      </c>
      <c r="F15">
        <v>22070</v>
      </c>
      <c r="G15" t="s">
        <v>478</v>
      </c>
      <c r="H15">
        <v>2</v>
      </c>
      <c r="I15">
        <v>227</v>
      </c>
      <c r="J15" s="23">
        <v>93</v>
      </c>
      <c r="K15" s="23">
        <v>94</v>
      </c>
      <c r="L15" s="23">
        <v>-1</v>
      </c>
      <c r="M15" s="23">
        <v>75</v>
      </c>
      <c r="N15" s="23">
        <v>74</v>
      </c>
      <c r="O15" s="23">
        <v>1</v>
      </c>
      <c r="P15" s="23">
        <v>86</v>
      </c>
      <c r="Q15" s="23">
        <v>89</v>
      </c>
      <c r="R15" s="23">
        <v>-3</v>
      </c>
      <c r="S15" s="23">
        <v>94</v>
      </c>
      <c r="T15" s="23">
        <v>94</v>
      </c>
      <c r="U15">
        <v>0</v>
      </c>
    </row>
    <row r="16" spans="1:21" ht="12.75">
      <c r="A16" t="s">
        <v>304</v>
      </c>
      <c r="B16" t="s">
        <v>305</v>
      </c>
      <c r="C16" t="s">
        <v>333</v>
      </c>
      <c r="D16" t="s">
        <v>334</v>
      </c>
      <c r="E16" t="s">
        <v>335</v>
      </c>
      <c r="F16">
        <v>22266</v>
      </c>
      <c r="G16" t="s">
        <v>478</v>
      </c>
      <c r="H16">
        <v>2</v>
      </c>
      <c r="I16">
        <v>94</v>
      </c>
      <c r="J16" s="23">
        <v>89</v>
      </c>
      <c r="K16" s="23">
        <v>93</v>
      </c>
      <c r="L16" s="23">
        <v>-4</v>
      </c>
      <c r="M16" s="23">
        <v>70</v>
      </c>
      <c r="N16" s="23">
        <v>77</v>
      </c>
      <c r="O16" s="23">
        <v>-7</v>
      </c>
      <c r="P16" s="23">
        <v>87</v>
      </c>
      <c r="Q16" s="23">
        <v>90</v>
      </c>
      <c r="R16" s="23">
        <v>-3</v>
      </c>
      <c r="S16" s="23">
        <v>93</v>
      </c>
      <c r="T16" s="23">
        <v>94</v>
      </c>
      <c r="U16">
        <v>0</v>
      </c>
    </row>
    <row r="17" spans="1:21" ht="12.75">
      <c r="A17" t="s">
        <v>304</v>
      </c>
      <c r="B17" t="s">
        <v>305</v>
      </c>
      <c r="C17" t="s">
        <v>485</v>
      </c>
      <c r="D17" t="s">
        <v>336</v>
      </c>
      <c r="E17" t="s">
        <v>149</v>
      </c>
      <c r="F17">
        <v>22278</v>
      </c>
      <c r="G17" t="s">
        <v>478</v>
      </c>
      <c r="H17">
        <v>4</v>
      </c>
      <c r="I17">
        <v>94</v>
      </c>
      <c r="J17" s="23">
        <v>97</v>
      </c>
      <c r="K17" s="23">
        <v>94</v>
      </c>
      <c r="L17" s="23">
        <v>3</v>
      </c>
      <c r="M17" s="23">
        <v>63</v>
      </c>
      <c r="N17" s="23">
        <v>71</v>
      </c>
      <c r="O17" s="23">
        <v>-8</v>
      </c>
      <c r="P17" s="23">
        <v>88</v>
      </c>
      <c r="Q17" s="23">
        <v>85</v>
      </c>
      <c r="R17" s="23">
        <v>3</v>
      </c>
      <c r="S17" s="23">
        <v>98</v>
      </c>
      <c r="T17" s="23">
        <v>94</v>
      </c>
      <c r="U17">
        <v>0</v>
      </c>
    </row>
    <row r="18" spans="1:21" ht="12.75">
      <c r="A18" t="s">
        <v>304</v>
      </c>
      <c r="B18" t="s">
        <v>305</v>
      </c>
      <c r="C18" t="s">
        <v>322</v>
      </c>
      <c r="D18" t="s">
        <v>320</v>
      </c>
      <c r="E18" t="s">
        <v>323</v>
      </c>
      <c r="F18">
        <v>22113</v>
      </c>
      <c r="G18" t="s">
        <v>478</v>
      </c>
      <c r="H18">
        <v>2</v>
      </c>
      <c r="I18">
        <v>140</v>
      </c>
      <c r="J18" s="23">
        <v>94</v>
      </c>
      <c r="K18" s="23">
        <v>93</v>
      </c>
      <c r="L18" s="23">
        <v>1</v>
      </c>
      <c r="M18" s="23">
        <v>73</v>
      </c>
      <c r="N18" s="23">
        <v>76</v>
      </c>
      <c r="O18" s="23">
        <v>-3</v>
      </c>
      <c r="P18" s="23">
        <v>89</v>
      </c>
      <c r="Q18" s="23">
        <v>92</v>
      </c>
      <c r="R18" s="23">
        <v>-3</v>
      </c>
      <c r="S18" s="23">
        <v>98</v>
      </c>
      <c r="T18" s="23">
        <v>94</v>
      </c>
      <c r="U18">
        <v>0</v>
      </c>
    </row>
    <row r="19" spans="1:21" ht="12.75">
      <c r="A19" t="s">
        <v>304</v>
      </c>
      <c r="B19" t="s">
        <v>305</v>
      </c>
      <c r="C19" t="s">
        <v>150</v>
      </c>
      <c r="D19" t="s">
        <v>336</v>
      </c>
      <c r="E19" t="s">
        <v>151</v>
      </c>
      <c r="F19">
        <v>22278</v>
      </c>
      <c r="G19" t="s">
        <v>478</v>
      </c>
      <c r="H19">
        <v>1</v>
      </c>
      <c r="I19">
        <v>128</v>
      </c>
      <c r="J19" s="23">
        <v>96</v>
      </c>
      <c r="K19" s="23">
        <v>96</v>
      </c>
      <c r="L19" s="23">
        <v>0</v>
      </c>
      <c r="M19" s="23">
        <v>79</v>
      </c>
      <c r="N19" s="23">
        <v>79</v>
      </c>
      <c r="O19" s="23">
        <v>0</v>
      </c>
      <c r="P19" s="23">
        <v>91</v>
      </c>
      <c r="Q19" s="23">
        <v>92</v>
      </c>
      <c r="R19" s="23">
        <v>-1</v>
      </c>
      <c r="S19" s="23">
        <v>98</v>
      </c>
      <c r="T19" s="23">
        <v>97</v>
      </c>
      <c r="U19">
        <v>0</v>
      </c>
    </row>
    <row r="20" spans="1:21" ht="12.75">
      <c r="A20" t="s">
        <v>304</v>
      </c>
      <c r="B20" t="s">
        <v>305</v>
      </c>
      <c r="C20" t="s">
        <v>483</v>
      </c>
      <c r="D20" t="s">
        <v>316</v>
      </c>
      <c r="E20" t="s">
        <v>318</v>
      </c>
      <c r="F20">
        <v>22093</v>
      </c>
      <c r="G20" t="s">
        <v>478</v>
      </c>
      <c r="H20">
        <v>2</v>
      </c>
      <c r="I20">
        <v>182</v>
      </c>
      <c r="J20" s="23">
        <v>98</v>
      </c>
      <c r="K20" s="23">
        <v>95</v>
      </c>
      <c r="L20" s="23">
        <v>3</v>
      </c>
      <c r="M20" s="23">
        <v>77</v>
      </c>
      <c r="N20" s="23">
        <v>81</v>
      </c>
      <c r="O20" s="23">
        <v>-4</v>
      </c>
      <c r="P20" s="23">
        <v>97</v>
      </c>
      <c r="Q20" s="23">
        <v>92</v>
      </c>
      <c r="R20" s="23">
        <v>5</v>
      </c>
      <c r="S20" s="23">
        <v>100</v>
      </c>
      <c r="T20" s="23">
        <v>94</v>
      </c>
      <c r="U20">
        <v>0</v>
      </c>
    </row>
    <row r="21" spans="1:21" ht="12.75">
      <c r="A21" t="s">
        <v>304</v>
      </c>
      <c r="B21" t="s">
        <v>305</v>
      </c>
      <c r="C21" t="s">
        <v>483</v>
      </c>
      <c r="D21" t="s">
        <v>325</v>
      </c>
      <c r="E21" t="s">
        <v>327</v>
      </c>
      <c r="F21">
        <v>22136</v>
      </c>
      <c r="G21" t="s">
        <v>478</v>
      </c>
      <c r="H21">
        <v>1</v>
      </c>
      <c r="I21">
        <v>68</v>
      </c>
      <c r="J21" s="23">
        <v>94</v>
      </c>
      <c r="K21" s="23">
        <v>92</v>
      </c>
      <c r="L21" s="23">
        <v>2</v>
      </c>
      <c r="M21" s="23">
        <v>63</v>
      </c>
      <c r="N21" s="23">
        <v>67</v>
      </c>
      <c r="O21" s="23">
        <v>-4</v>
      </c>
      <c r="P21" s="23">
        <v>87</v>
      </c>
      <c r="Q21" s="23">
        <v>91</v>
      </c>
      <c r="R21" s="23">
        <v>-4</v>
      </c>
      <c r="S21" s="23">
        <v>100</v>
      </c>
      <c r="T21" s="23">
        <v>97</v>
      </c>
      <c r="U21">
        <v>0</v>
      </c>
    </row>
    <row r="22" spans="1:21" ht="12.75">
      <c r="A22" t="s">
        <v>304</v>
      </c>
      <c r="B22" t="s">
        <v>305</v>
      </c>
      <c r="C22" t="s">
        <v>152</v>
      </c>
      <c r="D22" t="s">
        <v>336</v>
      </c>
      <c r="E22" t="s">
        <v>153</v>
      </c>
      <c r="F22">
        <v>22278</v>
      </c>
      <c r="G22" t="s">
        <v>478</v>
      </c>
      <c r="H22">
        <v>2</v>
      </c>
      <c r="I22">
        <v>143</v>
      </c>
      <c r="J22" s="23">
        <v>93</v>
      </c>
      <c r="K22" s="23">
        <v>95</v>
      </c>
      <c r="L22" s="23">
        <v>-2</v>
      </c>
      <c r="M22" s="23">
        <v>60</v>
      </c>
      <c r="N22" s="23">
        <v>77</v>
      </c>
      <c r="O22" s="23">
        <v>-17</v>
      </c>
      <c r="P22" s="23">
        <v>79</v>
      </c>
      <c r="Q22" s="23">
        <v>90</v>
      </c>
      <c r="R22" s="23">
        <v>-11</v>
      </c>
      <c r="S22" s="23">
        <v>95</v>
      </c>
      <c r="T22" s="23">
        <v>94</v>
      </c>
      <c r="U22">
        <v>0</v>
      </c>
    </row>
    <row r="23" spans="1:21" ht="12.75">
      <c r="A23" t="s">
        <v>304</v>
      </c>
      <c r="B23" t="s">
        <v>157</v>
      </c>
      <c r="C23" t="s">
        <v>158</v>
      </c>
      <c r="D23" t="s">
        <v>159</v>
      </c>
      <c r="E23" t="s">
        <v>160</v>
      </c>
      <c r="F23">
        <v>29019</v>
      </c>
      <c r="G23" t="s">
        <v>477</v>
      </c>
      <c r="H23">
        <v>2</v>
      </c>
      <c r="I23">
        <v>315</v>
      </c>
      <c r="J23" s="23">
        <v>96</v>
      </c>
      <c r="K23" s="23">
        <v>96</v>
      </c>
      <c r="L23" s="23">
        <v>0</v>
      </c>
      <c r="M23" s="23">
        <v>86</v>
      </c>
      <c r="N23" s="23">
        <v>81</v>
      </c>
      <c r="O23" s="23">
        <v>5</v>
      </c>
      <c r="P23" s="23">
        <v>93</v>
      </c>
      <c r="Q23" s="23">
        <v>93</v>
      </c>
      <c r="R23" s="23">
        <v>0</v>
      </c>
      <c r="S23" s="23">
        <v>96</v>
      </c>
      <c r="T23" s="23">
        <v>94</v>
      </c>
      <c r="U23">
        <v>0</v>
      </c>
    </row>
    <row r="24" spans="1:21" ht="12.75">
      <c r="A24" t="s">
        <v>304</v>
      </c>
      <c r="B24" t="s">
        <v>157</v>
      </c>
      <c r="C24" t="s">
        <v>220</v>
      </c>
      <c r="D24" t="s">
        <v>221</v>
      </c>
      <c r="E24" t="s">
        <v>222</v>
      </c>
      <c r="F24">
        <v>29232</v>
      </c>
      <c r="G24" t="s">
        <v>477</v>
      </c>
      <c r="H24">
        <v>1</v>
      </c>
      <c r="I24">
        <v>200</v>
      </c>
      <c r="J24" s="23">
        <v>96</v>
      </c>
      <c r="K24" s="23">
        <v>97</v>
      </c>
      <c r="L24" s="23">
        <v>-1</v>
      </c>
      <c r="M24" s="23">
        <v>75</v>
      </c>
      <c r="N24" s="23">
        <v>79</v>
      </c>
      <c r="O24" s="23">
        <v>-4</v>
      </c>
      <c r="P24" s="23">
        <v>92</v>
      </c>
      <c r="Q24" s="23">
        <v>94</v>
      </c>
      <c r="R24" s="23">
        <v>-2</v>
      </c>
      <c r="S24" s="23">
        <v>97</v>
      </c>
      <c r="T24" s="23">
        <v>97</v>
      </c>
      <c r="U24">
        <v>0</v>
      </c>
    </row>
    <row r="25" spans="1:21" ht="12.75">
      <c r="A25" t="s">
        <v>304</v>
      </c>
      <c r="B25" t="s">
        <v>157</v>
      </c>
      <c r="C25" t="s">
        <v>223</v>
      </c>
      <c r="D25" t="s">
        <v>221</v>
      </c>
      <c r="E25" t="s">
        <v>224</v>
      </c>
      <c r="F25">
        <v>29232</v>
      </c>
      <c r="G25" t="s">
        <v>477</v>
      </c>
      <c r="H25">
        <v>2</v>
      </c>
      <c r="I25">
        <v>242</v>
      </c>
      <c r="J25" s="23">
        <v>94</v>
      </c>
      <c r="K25" s="23">
        <v>94</v>
      </c>
      <c r="L25" s="23">
        <v>0</v>
      </c>
      <c r="M25" s="23">
        <v>79</v>
      </c>
      <c r="N25" s="23">
        <v>77</v>
      </c>
      <c r="O25" s="23">
        <v>2</v>
      </c>
      <c r="P25" s="23">
        <v>90</v>
      </c>
      <c r="Q25" s="23">
        <v>91</v>
      </c>
      <c r="R25" s="23">
        <v>-1</v>
      </c>
      <c r="S25" s="23">
        <v>96</v>
      </c>
      <c r="T25" s="23">
        <v>94</v>
      </c>
      <c r="U25">
        <v>0</v>
      </c>
    </row>
    <row r="26" spans="1:21" ht="12.75">
      <c r="A26" t="s">
        <v>304</v>
      </c>
      <c r="B26" t="s">
        <v>157</v>
      </c>
      <c r="C26" t="s">
        <v>354</v>
      </c>
      <c r="D26" t="s">
        <v>355</v>
      </c>
      <c r="E26" t="s">
        <v>356</v>
      </c>
      <c r="F26">
        <v>29233</v>
      </c>
      <c r="G26" t="s">
        <v>477</v>
      </c>
      <c r="H26">
        <v>2</v>
      </c>
      <c r="I26">
        <v>228</v>
      </c>
      <c r="J26" s="23">
        <v>90</v>
      </c>
      <c r="K26" s="23">
        <v>95</v>
      </c>
      <c r="L26" s="23">
        <v>-5</v>
      </c>
      <c r="M26" s="23">
        <v>77</v>
      </c>
      <c r="N26" s="23">
        <v>80</v>
      </c>
      <c r="O26" s="23">
        <v>-3</v>
      </c>
      <c r="P26" s="23">
        <v>89</v>
      </c>
      <c r="Q26" s="23">
        <v>92</v>
      </c>
      <c r="R26" s="23">
        <v>-3</v>
      </c>
      <c r="S26" s="23">
        <v>95</v>
      </c>
      <c r="T26" s="23">
        <v>94</v>
      </c>
      <c r="U26">
        <v>0</v>
      </c>
    </row>
    <row r="27" spans="1:21" ht="12.75">
      <c r="A27" t="s">
        <v>304</v>
      </c>
      <c r="B27" t="s">
        <v>157</v>
      </c>
      <c r="C27" t="s">
        <v>197</v>
      </c>
      <c r="D27" t="s">
        <v>198</v>
      </c>
      <c r="E27" t="s">
        <v>199</v>
      </c>
      <c r="F27">
        <v>29103</v>
      </c>
      <c r="G27" t="s">
        <v>477</v>
      </c>
      <c r="H27">
        <v>2</v>
      </c>
      <c r="I27">
        <v>220</v>
      </c>
      <c r="J27" s="23">
        <v>97</v>
      </c>
      <c r="K27" s="23">
        <v>96</v>
      </c>
      <c r="L27" s="23">
        <v>1</v>
      </c>
      <c r="M27" s="23">
        <v>81</v>
      </c>
      <c r="N27" s="23">
        <v>79</v>
      </c>
      <c r="O27" s="23">
        <v>2</v>
      </c>
      <c r="P27" s="23">
        <v>91</v>
      </c>
      <c r="Q27" s="23">
        <v>92</v>
      </c>
      <c r="R27" s="23">
        <v>-1</v>
      </c>
      <c r="S27" s="23">
        <v>98</v>
      </c>
      <c r="T27" s="23">
        <v>94</v>
      </c>
      <c r="U27">
        <v>0</v>
      </c>
    </row>
    <row r="28" spans="1:21" ht="12.75">
      <c r="A28" t="s">
        <v>304</v>
      </c>
      <c r="B28" t="s">
        <v>157</v>
      </c>
      <c r="C28" t="s">
        <v>161</v>
      </c>
      <c r="D28" t="s">
        <v>159</v>
      </c>
      <c r="E28" t="s">
        <v>162</v>
      </c>
      <c r="F28">
        <v>29019</v>
      </c>
      <c r="G28" t="s">
        <v>477</v>
      </c>
      <c r="H28">
        <v>1</v>
      </c>
      <c r="I28">
        <v>139</v>
      </c>
      <c r="J28" s="23">
        <v>90</v>
      </c>
      <c r="K28" s="23">
        <v>93</v>
      </c>
      <c r="L28" s="23">
        <v>-3</v>
      </c>
      <c r="M28" s="23">
        <v>71</v>
      </c>
      <c r="N28" s="23">
        <v>71</v>
      </c>
      <c r="O28" s="23">
        <v>0</v>
      </c>
      <c r="P28" s="23">
        <v>87</v>
      </c>
      <c r="Q28" s="23">
        <v>90</v>
      </c>
      <c r="R28" s="23">
        <v>-3</v>
      </c>
      <c r="S28" s="23">
        <v>95</v>
      </c>
      <c r="T28" s="23">
        <v>97</v>
      </c>
      <c r="U28">
        <v>0</v>
      </c>
    </row>
    <row r="29" spans="1:21" ht="12.75">
      <c r="A29" t="s">
        <v>304</v>
      </c>
      <c r="B29" t="s">
        <v>157</v>
      </c>
      <c r="C29" t="s">
        <v>163</v>
      </c>
      <c r="D29" t="s">
        <v>159</v>
      </c>
      <c r="E29" t="s">
        <v>164</v>
      </c>
      <c r="F29">
        <v>29019</v>
      </c>
      <c r="G29" t="s">
        <v>477</v>
      </c>
      <c r="H29">
        <v>1</v>
      </c>
      <c r="I29">
        <v>178</v>
      </c>
      <c r="J29" s="23">
        <v>97</v>
      </c>
      <c r="K29" s="23">
        <v>96</v>
      </c>
      <c r="L29" s="23">
        <v>1</v>
      </c>
      <c r="M29" s="23">
        <v>76</v>
      </c>
      <c r="N29" s="23">
        <v>76</v>
      </c>
      <c r="O29" s="23">
        <v>0</v>
      </c>
      <c r="P29" s="23">
        <v>95</v>
      </c>
      <c r="Q29" s="23">
        <v>93</v>
      </c>
      <c r="R29" s="23">
        <v>2</v>
      </c>
      <c r="S29" s="23">
        <v>98</v>
      </c>
      <c r="T29" s="23">
        <v>97</v>
      </c>
      <c r="U29">
        <v>0</v>
      </c>
    </row>
    <row r="30" spans="1:21" ht="12.75">
      <c r="A30" t="s">
        <v>304</v>
      </c>
      <c r="B30" t="s">
        <v>157</v>
      </c>
      <c r="C30" t="s">
        <v>180</v>
      </c>
      <c r="D30" t="s">
        <v>181</v>
      </c>
      <c r="E30" t="s">
        <v>182</v>
      </c>
      <c r="F30">
        <v>29024</v>
      </c>
      <c r="G30" t="s">
        <v>478</v>
      </c>
      <c r="H30">
        <v>1</v>
      </c>
      <c r="I30">
        <v>83</v>
      </c>
      <c r="J30" s="23">
        <v>94</v>
      </c>
      <c r="K30" s="23">
        <v>94</v>
      </c>
      <c r="L30" s="23">
        <v>0</v>
      </c>
      <c r="M30" s="23">
        <v>92</v>
      </c>
      <c r="N30" s="23">
        <v>75</v>
      </c>
      <c r="O30" s="23">
        <v>17</v>
      </c>
      <c r="P30" s="23">
        <v>95</v>
      </c>
      <c r="Q30" s="23">
        <v>91</v>
      </c>
      <c r="R30" s="23">
        <v>4</v>
      </c>
      <c r="S30" s="23">
        <v>98</v>
      </c>
      <c r="T30" s="23">
        <v>97</v>
      </c>
      <c r="U30">
        <v>0</v>
      </c>
    </row>
    <row r="31" spans="1:21" ht="12.75">
      <c r="A31" t="s">
        <v>304</v>
      </c>
      <c r="B31" t="s">
        <v>157</v>
      </c>
      <c r="C31" t="s">
        <v>202</v>
      </c>
      <c r="D31" t="s">
        <v>203</v>
      </c>
      <c r="E31" t="s">
        <v>204</v>
      </c>
      <c r="F31">
        <v>29105</v>
      </c>
      <c r="G31" t="s">
        <v>477</v>
      </c>
      <c r="H31">
        <v>2</v>
      </c>
      <c r="I31">
        <v>145</v>
      </c>
      <c r="J31" s="23">
        <v>86</v>
      </c>
      <c r="K31" s="23">
        <v>93</v>
      </c>
      <c r="L31" s="23">
        <v>-7</v>
      </c>
      <c r="M31" s="23">
        <v>78</v>
      </c>
      <c r="N31" s="23">
        <v>80</v>
      </c>
      <c r="O31" s="23">
        <v>-2</v>
      </c>
      <c r="P31" s="23">
        <v>90</v>
      </c>
      <c r="Q31" s="23">
        <v>92</v>
      </c>
      <c r="R31" s="23">
        <v>-2</v>
      </c>
      <c r="S31" s="23">
        <v>91</v>
      </c>
      <c r="T31" s="23">
        <v>94</v>
      </c>
      <c r="U31">
        <v>0</v>
      </c>
    </row>
    <row r="32" spans="1:21" ht="12.75">
      <c r="A32" t="s">
        <v>304</v>
      </c>
      <c r="B32" t="s">
        <v>157</v>
      </c>
      <c r="C32" t="s">
        <v>165</v>
      </c>
      <c r="D32" t="s">
        <v>159</v>
      </c>
      <c r="E32" t="s">
        <v>166</v>
      </c>
      <c r="F32">
        <v>29019</v>
      </c>
      <c r="G32" t="s">
        <v>477</v>
      </c>
      <c r="H32">
        <v>4</v>
      </c>
      <c r="I32">
        <v>108</v>
      </c>
      <c r="J32" s="23">
        <v>94</v>
      </c>
      <c r="K32" s="23">
        <v>96</v>
      </c>
      <c r="L32" s="23">
        <v>-2</v>
      </c>
      <c r="M32" s="23">
        <v>69</v>
      </c>
      <c r="N32" s="23">
        <v>72</v>
      </c>
      <c r="O32" s="23">
        <v>-3</v>
      </c>
      <c r="P32" s="23">
        <v>91</v>
      </c>
      <c r="Q32" s="23">
        <v>90</v>
      </c>
      <c r="R32" s="23">
        <v>1</v>
      </c>
      <c r="S32" s="23">
        <v>97</v>
      </c>
      <c r="T32" s="23">
        <v>94</v>
      </c>
      <c r="U32">
        <v>0</v>
      </c>
    </row>
    <row r="33" spans="1:21" ht="12.75">
      <c r="A33" t="s">
        <v>304</v>
      </c>
      <c r="B33" t="s">
        <v>157</v>
      </c>
      <c r="C33" t="s">
        <v>167</v>
      </c>
      <c r="D33" t="s">
        <v>159</v>
      </c>
      <c r="E33" t="s">
        <v>168</v>
      </c>
      <c r="F33">
        <v>29019</v>
      </c>
      <c r="G33" t="s">
        <v>478</v>
      </c>
      <c r="H33">
        <v>2</v>
      </c>
      <c r="I33">
        <v>248</v>
      </c>
      <c r="J33" s="23">
        <v>96</v>
      </c>
      <c r="K33" s="23">
        <v>97</v>
      </c>
      <c r="L33" s="23">
        <v>-1</v>
      </c>
      <c r="M33" s="23">
        <v>71</v>
      </c>
      <c r="N33" s="23">
        <v>78</v>
      </c>
      <c r="O33" s="23">
        <v>-7</v>
      </c>
      <c r="P33" s="23">
        <v>84</v>
      </c>
      <c r="Q33" s="23">
        <v>92</v>
      </c>
      <c r="R33" s="23">
        <v>-8</v>
      </c>
      <c r="S33" s="23">
        <v>96</v>
      </c>
      <c r="T33" s="23">
        <v>94</v>
      </c>
      <c r="U33">
        <v>0</v>
      </c>
    </row>
    <row r="34" spans="1:21" ht="12.75">
      <c r="A34" t="s">
        <v>304</v>
      </c>
      <c r="B34" t="s">
        <v>157</v>
      </c>
      <c r="C34" t="s">
        <v>342</v>
      </c>
      <c r="D34" t="s">
        <v>159</v>
      </c>
      <c r="E34" t="s">
        <v>169</v>
      </c>
      <c r="F34">
        <v>29019</v>
      </c>
      <c r="G34" t="s">
        <v>478</v>
      </c>
      <c r="H34">
        <v>4</v>
      </c>
      <c r="I34">
        <v>117</v>
      </c>
      <c r="J34" s="23">
        <v>93</v>
      </c>
      <c r="K34" s="23">
        <v>97</v>
      </c>
      <c r="L34" s="23">
        <v>-4</v>
      </c>
      <c r="M34" s="23">
        <v>79</v>
      </c>
      <c r="N34" s="23">
        <v>78</v>
      </c>
      <c r="O34" s="23">
        <v>1</v>
      </c>
      <c r="P34" s="23">
        <v>93</v>
      </c>
      <c r="Q34" s="23">
        <v>93</v>
      </c>
      <c r="R34" s="23">
        <v>0</v>
      </c>
      <c r="S34" s="23">
        <v>97</v>
      </c>
      <c r="T34" s="23">
        <v>94</v>
      </c>
      <c r="U34">
        <v>0</v>
      </c>
    </row>
    <row r="35" spans="1:21" ht="12.75">
      <c r="A35" t="s">
        <v>304</v>
      </c>
      <c r="B35" t="s">
        <v>157</v>
      </c>
      <c r="C35" t="s">
        <v>170</v>
      </c>
      <c r="D35" t="s">
        <v>159</v>
      </c>
      <c r="E35" t="s">
        <v>171</v>
      </c>
      <c r="F35">
        <v>29019</v>
      </c>
      <c r="G35" t="s">
        <v>478</v>
      </c>
      <c r="H35">
        <v>2</v>
      </c>
      <c r="I35">
        <v>110</v>
      </c>
      <c r="J35" s="23">
        <v>96</v>
      </c>
      <c r="K35" s="23">
        <v>94</v>
      </c>
      <c r="L35" s="23">
        <v>2</v>
      </c>
      <c r="M35" s="23">
        <v>77</v>
      </c>
      <c r="N35" s="23">
        <v>74</v>
      </c>
      <c r="O35" s="23">
        <v>3</v>
      </c>
      <c r="P35" s="23">
        <v>91</v>
      </c>
      <c r="Q35" s="23">
        <v>90</v>
      </c>
      <c r="R35" s="23">
        <v>1</v>
      </c>
      <c r="S35" s="23">
        <v>95</v>
      </c>
      <c r="T35" s="23">
        <v>94</v>
      </c>
      <c r="U35">
        <v>0</v>
      </c>
    </row>
    <row r="36" spans="1:21" ht="12.75">
      <c r="A36" t="s">
        <v>304</v>
      </c>
      <c r="B36" t="s">
        <v>157</v>
      </c>
      <c r="C36" t="s">
        <v>344</v>
      </c>
      <c r="D36" t="s">
        <v>221</v>
      </c>
      <c r="E36" t="s">
        <v>345</v>
      </c>
      <c r="F36">
        <v>29232</v>
      </c>
      <c r="G36" t="s">
        <v>477</v>
      </c>
      <c r="H36">
        <v>4</v>
      </c>
      <c r="I36">
        <v>128</v>
      </c>
      <c r="J36" s="23">
        <v>95</v>
      </c>
      <c r="K36" s="23">
        <v>94</v>
      </c>
      <c r="L36" s="23">
        <v>1</v>
      </c>
      <c r="M36" s="23">
        <v>66</v>
      </c>
      <c r="N36" s="23">
        <v>74</v>
      </c>
      <c r="O36" s="23">
        <v>-8</v>
      </c>
      <c r="P36" s="23">
        <v>83</v>
      </c>
      <c r="Q36" s="23">
        <v>90</v>
      </c>
      <c r="R36" s="23">
        <v>-7</v>
      </c>
      <c r="S36" s="23">
        <v>92</v>
      </c>
      <c r="T36" s="23">
        <v>94</v>
      </c>
      <c r="U36">
        <v>0</v>
      </c>
    </row>
    <row r="37" spans="1:21" ht="12.75">
      <c r="A37" t="s">
        <v>304</v>
      </c>
      <c r="B37" t="s">
        <v>157</v>
      </c>
      <c r="C37" t="s">
        <v>488</v>
      </c>
      <c r="D37" t="s">
        <v>185</v>
      </c>
      <c r="E37" t="s">
        <v>186</v>
      </c>
      <c r="F37">
        <v>29026</v>
      </c>
      <c r="G37" t="s">
        <v>477</v>
      </c>
      <c r="H37">
        <v>2</v>
      </c>
      <c r="I37">
        <v>120</v>
      </c>
      <c r="J37" s="23">
        <v>92</v>
      </c>
      <c r="K37" s="23">
        <v>93</v>
      </c>
      <c r="L37" s="23">
        <v>-1</v>
      </c>
      <c r="M37" s="23">
        <v>69</v>
      </c>
      <c r="N37" s="23">
        <v>77</v>
      </c>
      <c r="O37" s="23">
        <v>-8</v>
      </c>
      <c r="P37" s="23">
        <v>88</v>
      </c>
      <c r="Q37" s="23">
        <v>92</v>
      </c>
      <c r="R37" s="23">
        <v>-4</v>
      </c>
      <c r="S37" s="23">
        <v>92</v>
      </c>
      <c r="T37" s="23">
        <v>94</v>
      </c>
      <c r="U37">
        <v>0</v>
      </c>
    </row>
    <row r="38" spans="1:21" ht="12.75">
      <c r="A38" t="s">
        <v>304</v>
      </c>
      <c r="B38" t="s">
        <v>157</v>
      </c>
      <c r="C38" t="s">
        <v>192</v>
      </c>
      <c r="D38" t="s">
        <v>193</v>
      </c>
      <c r="E38" t="s">
        <v>194</v>
      </c>
      <c r="F38">
        <v>29046</v>
      </c>
      <c r="G38" t="s">
        <v>477</v>
      </c>
      <c r="H38">
        <v>2</v>
      </c>
      <c r="I38">
        <v>109</v>
      </c>
      <c r="J38" s="23">
        <v>94</v>
      </c>
      <c r="K38" s="23">
        <v>92</v>
      </c>
      <c r="L38" s="23">
        <v>2</v>
      </c>
      <c r="M38" s="23">
        <v>75</v>
      </c>
      <c r="N38" s="23">
        <v>76</v>
      </c>
      <c r="O38" s="23">
        <v>-1</v>
      </c>
      <c r="P38" s="23">
        <v>90</v>
      </c>
      <c r="Q38" s="23">
        <v>90</v>
      </c>
      <c r="R38" s="23">
        <v>0</v>
      </c>
      <c r="S38" s="23">
        <v>97</v>
      </c>
      <c r="T38" s="23">
        <v>94</v>
      </c>
      <c r="U38">
        <v>0</v>
      </c>
    </row>
    <row r="39" spans="1:21" ht="12.75">
      <c r="A39" t="s">
        <v>304</v>
      </c>
      <c r="B39" t="s">
        <v>157</v>
      </c>
      <c r="C39" t="s">
        <v>172</v>
      </c>
      <c r="D39" t="s">
        <v>159</v>
      </c>
      <c r="E39" t="s">
        <v>173</v>
      </c>
      <c r="F39">
        <v>29019</v>
      </c>
      <c r="G39" t="s">
        <v>477</v>
      </c>
      <c r="H39">
        <v>2</v>
      </c>
      <c r="I39">
        <v>150</v>
      </c>
      <c r="J39" s="23">
        <v>91</v>
      </c>
      <c r="K39" s="23">
        <v>93</v>
      </c>
      <c r="L39" s="23">
        <v>-2</v>
      </c>
      <c r="M39" s="23">
        <v>48</v>
      </c>
      <c r="N39" s="23">
        <v>74</v>
      </c>
      <c r="O39" s="23">
        <v>-26</v>
      </c>
      <c r="P39" s="23">
        <v>85</v>
      </c>
      <c r="Q39" s="23">
        <v>88</v>
      </c>
      <c r="R39" s="23">
        <v>-3</v>
      </c>
      <c r="S39" s="23">
        <v>93</v>
      </c>
      <c r="T39" s="23">
        <v>94</v>
      </c>
      <c r="U39">
        <v>0</v>
      </c>
    </row>
    <row r="40" spans="1:21" ht="12.75">
      <c r="A40" t="s">
        <v>304</v>
      </c>
      <c r="B40" t="s">
        <v>157</v>
      </c>
      <c r="C40" t="s">
        <v>174</v>
      </c>
      <c r="D40" t="s">
        <v>159</v>
      </c>
      <c r="E40" t="s">
        <v>175</v>
      </c>
      <c r="F40">
        <v>29019</v>
      </c>
      <c r="G40" t="s">
        <v>478</v>
      </c>
      <c r="H40">
        <v>2</v>
      </c>
      <c r="I40">
        <v>390</v>
      </c>
      <c r="J40" s="23">
        <v>98</v>
      </c>
      <c r="K40" s="23">
        <v>96</v>
      </c>
      <c r="L40" s="23">
        <v>2</v>
      </c>
      <c r="M40" s="23">
        <v>84</v>
      </c>
      <c r="N40" s="23">
        <v>78</v>
      </c>
      <c r="O40" s="23">
        <v>6</v>
      </c>
      <c r="P40" s="23">
        <v>96</v>
      </c>
      <c r="Q40" s="23">
        <v>91</v>
      </c>
      <c r="R40" s="23">
        <v>5</v>
      </c>
      <c r="S40" s="23">
        <v>99</v>
      </c>
      <c r="T40" s="23">
        <v>94</v>
      </c>
      <c r="U40">
        <v>0</v>
      </c>
    </row>
    <row r="41" spans="1:21" ht="12.75">
      <c r="A41" t="s">
        <v>304</v>
      </c>
      <c r="B41" t="s">
        <v>157</v>
      </c>
      <c r="C41" t="s">
        <v>176</v>
      </c>
      <c r="D41" t="s">
        <v>159</v>
      </c>
      <c r="E41" t="s">
        <v>177</v>
      </c>
      <c r="F41">
        <v>29019</v>
      </c>
      <c r="G41" t="s">
        <v>477</v>
      </c>
      <c r="H41">
        <v>1</v>
      </c>
      <c r="I41">
        <v>218</v>
      </c>
      <c r="J41" s="23">
        <v>93</v>
      </c>
      <c r="K41" s="23">
        <v>96</v>
      </c>
      <c r="L41" s="23">
        <v>-3</v>
      </c>
      <c r="M41" s="23">
        <v>56</v>
      </c>
      <c r="N41" s="23">
        <v>74</v>
      </c>
      <c r="O41" s="23">
        <v>-18</v>
      </c>
      <c r="P41" s="23">
        <v>87</v>
      </c>
      <c r="Q41" s="23">
        <v>93</v>
      </c>
      <c r="R41" s="23">
        <v>-6</v>
      </c>
      <c r="S41" s="23">
        <v>96</v>
      </c>
      <c r="T41" s="23">
        <v>97</v>
      </c>
      <c r="U41">
        <v>0</v>
      </c>
    </row>
    <row r="42" spans="1:21" ht="12.75">
      <c r="A42" t="s">
        <v>304</v>
      </c>
      <c r="B42" t="s">
        <v>157</v>
      </c>
      <c r="C42" t="s">
        <v>346</v>
      </c>
      <c r="D42" t="s">
        <v>221</v>
      </c>
      <c r="E42" t="s">
        <v>347</v>
      </c>
      <c r="F42">
        <v>29232</v>
      </c>
      <c r="G42" t="s">
        <v>478</v>
      </c>
      <c r="H42">
        <v>2</v>
      </c>
      <c r="I42">
        <v>377</v>
      </c>
      <c r="J42" s="23">
        <v>98</v>
      </c>
      <c r="K42" s="23">
        <v>96</v>
      </c>
      <c r="L42" s="23">
        <v>2</v>
      </c>
      <c r="M42" s="23">
        <v>80</v>
      </c>
      <c r="N42" s="23">
        <v>77</v>
      </c>
      <c r="O42" s="23">
        <v>3</v>
      </c>
      <c r="P42" s="23">
        <v>92</v>
      </c>
      <c r="Q42" s="23">
        <v>91</v>
      </c>
      <c r="R42" s="23">
        <v>1</v>
      </c>
      <c r="S42" s="23">
        <v>98</v>
      </c>
      <c r="T42" s="23">
        <v>94</v>
      </c>
      <c r="U42">
        <v>0</v>
      </c>
    </row>
    <row r="43" spans="1:21" ht="12.75">
      <c r="A43" t="s">
        <v>304</v>
      </c>
      <c r="B43" t="s">
        <v>157</v>
      </c>
      <c r="C43" t="s">
        <v>348</v>
      </c>
      <c r="D43" t="s">
        <v>221</v>
      </c>
      <c r="E43" t="s">
        <v>349</v>
      </c>
      <c r="F43">
        <v>29232</v>
      </c>
      <c r="G43" t="s">
        <v>478</v>
      </c>
      <c r="H43">
        <v>5</v>
      </c>
      <c r="I43">
        <v>53</v>
      </c>
      <c r="J43" s="23">
        <v>98</v>
      </c>
      <c r="K43" s="23">
        <v>96</v>
      </c>
      <c r="L43" s="23">
        <v>2</v>
      </c>
      <c r="M43" s="23">
        <v>91</v>
      </c>
      <c r="N43" s="23">
        <v>65</v>
      </c>
      <c r="O43" s="23">
        <v>26</v>
      </c>
      <c r="P43" s="23">
        <v>98</v>
      </c>
      <c r="Q43" s="23">
        <v>89</v>
      </c>
      <c r="R43" s="23">
        <v>9</v>
      </c>
      <c r="S43" s="23">
        <v>100</v>
      </c>
      <c r="T43" s="23">
        <v>95</v>
      </c>
      <c r="U43">
        <v>0</v>
      </c>
    </row>
    <row r="44" spans="1:21" ht="12.75">
      <c r="A44" t="s">
        <v>304</v>
      </c>
      <c r="B44" t="s">
        <v>157</v>
      </c>
      <c r="C44" t="s">
        <v>359</v>
      </c>
      <c r="D44" t="s">
        <v>360</v>
      </c>
      <c r="E44" t="s">
        <v>361</v>
      </c>
      <c r="F44">
        <v>29259</v>
      </c>
      <c r="G44" t="s">
        <v>478</v>
      </c>
      <c r="H44">
        <v>2</v>
      </c>
      <c r="I44">
        <v>201</v>
      </c>
      <c r="J44" s="23">
        <v>95</v>
      </c>
      <c r="K44" s="23">
        <v>95</v>
      </c>
      <c r="L44" s="23">
        <v>0</v>
      </c>
      <c r="M44" s="23">
        <v>83</v>
      </c>
      <c r="N44" s="23">
        <v>77</v>
      </c>
      <c r="O44" s="23">
        <v>6</v>
      </c>
      <c r="P44" s="23">
        <v>95</v>
      </c>
      <c r="Q44" s="23">
        <v>91</v>
      </c>
      <c r="R44" s="23">
        <v>4</v>
      </c>
      <c r="S44" s="23">
        <v>100</v>
      </c>
      <c r="T44" s="23">
        <v>94</v>
      </c>
      <c r="U44">
        <v>0</v>
      </c>
    </row>
    <row r="45" spans="1:21" ht="12.75">
      <c r="A45" t="s">
        <v>304</v>
      </c>
      <c r="B45" t="s">
        <v>157</v>
      </c>
      <c r="C45" t="s">
        <v>357</v>
      </c>
      <c r="D45" t="s">
        <v>355</v>
      </c>
      <c r="E45" t="s">
        <v>358</v>
      </c>
      <c r="F45">
        <v>29233</v>
      </c>
      <c r="G45" t="s">
        <v>478</v>
      </c>
      <c r="H45">
        <v>1</v>
      </c>
      <c r="I45">
        <v>58</v>
      </c>
      <c r="J45" s="23">
        <v>95</v>
      </c>
      <c r="K45" s="23">
        <v>97</v>
      </c>
      <c r="L45" s="23">
        <v>-2</v>
      </c>
      <c r="M45" s="23">
        <v>58</v>
      </c>
      <c r="N45" s="23">
        <v>67</v>
      </c>
      <c r="O45" s="23">
        <v>-9</v>
      </c>
      <c r="P45" s="23">
        <v>76</v>
      </c>
      <c r="Q45" s="23">
        <v>88</v>
      </c>
      <c r="R45" s="23">
        <v>-12</v>
      </c>
      <c r="S45" s="23">
        <v>95</v>
      </c>
      <c r="T45" s="23">
        <v>97</v>
      </c>
      <c r="U45">
        <v>0</v>
      </c>
    </row>
    <row r="46" spans="1:21" ht="12.75">
      <c r="A46" t="s">
        <v>304</v>
      </c>
      <c r="B46" t="s">
        <v>157</v>
      </c>
      <c r="C46" t="s">
        <v>210</v>
      </c>
      <c r="D46" t="s">
        <v>211</v>
      </c>
      <c r="E46" t="s">
        <v>212</v>
      </c>
      <c r="F46">
        <v>29151</v>
      </c>
      <c r="G46" t="s">
        <v>478</v>
      </c>
      <c r="H46">
        <v>2</v>
      </c>
      <c r="I46">
        <v>97</v>
      </c>
      <c r="J46" s="23">
        <v>98</v>
      </c>
      <c r="K46" s="23">
        <v>96</v>
      </c>
      <c r="L46" s="23">
        <v>2</v>
      </c>
      <c r="M46" s="23">
        <v>79</v>
      </c>
      <c r="N46" s="23">
        <v>79</v>
      </c>
      <c r="O46" s="23">
        <v>0</v>
      </c>
      <c r="P46" s="23">
        <v>92</v>
      </c>
      <c r="Q46" s="23">
        <v>92</v>
      </c>
      <c r="R46" s="23">
        <v>0</v>
      </c>
      <c r="S46" s="23">
        <v>99</v>
      </c>
      <c r="T46" s="23">
        <v>94</v>
      </c>
      <c r="U46">
        <v>0</v>
      </c>
    </row>
    <row r="47" spans="1:21" ht="12.75">
      <c r="A47" t="s">
        <v>304</v>
      </c>
      <c r="B47" t="s">
        <v>157</v>
      </c>
      <c r="C47" t="s">
        <v>183</v>
      </c>
      <c r="D47" t="s">
        <v>181</v>
      </c>
      <c r="E47" t="s">
        <v>184</v>
      </c>
      <c r="F47">
        <v>29024</v>
      </c>
      <c r="G47" t="s">
        <v>477</v>
      </c>
      <c r="H47">
        <v>3</v>
      </c>
      <c r="I47">
        <v>124</v>
      </c>
      <c r="J47" s="23">
        <v>97</v>
      </c>
      <c r="K47" s="23">
        <v>94</v>
      </c>
      <c r="L47" s="23">
        <v>3</v>
      </c>
      <c r="M47" s="23">
        <v>76</v>
      </c>
      <c r="N47" s="23">
        <v>76</v>
      </c>
      <c r="O47" s="23">
        <v>0</v>
      </c>
      <c r="P47" s="23">
        <v>92</v>
      </c>
      <c r="Q47" s="23">
        <v>91</v>
      </c>
      <c r="R47" s="23">
        <v>1</v>
      </c>
      <c r="S47" s="23">
        <v>98</v>
      </c>
      <c r="T47" s="23">
        <v>95</v>
      </c>
      <c r="U47">
        <v>0</v>
      </c>
    </row>
    <row r="48" spans="1:21" ht="12.75">
      <c r="A48" t="s">
        <v>304</v>
      </c>
      <c r="B48" t="s">
        <v>157</v>
      </c>
      <c r="C48" t="s">
        <v>188</v>
      </c>
      <c r="D48" t="s">
        <v>189</v>
      </c>
      <c r="E48" t="s">
        <v>190</v>
      </c>
      <c r="F48">
        <v>29039</v>
      </c>
      <c r="G48" t="s">
        <v>477</v>
      </c>
      <c r="H48">
        <v>2</v>
      </c>
      <c r="I48">
        <v>119</v>
      </c>
      <c r="J48" s="23">
        <v>92</v>
      </c>
      <c r="K48" s="23">
        <v>93</v>
      </c>
      <c r="L48" s="23">
        <v>-1</v>
      </c>
      <c r="M48" s="23">
        <v>71</v>
      </c>
      <c r="N48" s="23">
        <v>76</v>
      </c>
      <c r="O48" s="23">
        <v>-5</v>
      </c>
      <c r="P48" s="23">
        <v>86</v>
      </c>
      <c r="Q48" s="23">
        <v>91</v>
      </c>
      <c r="R48" s="23">
        <v>-5</v>
      </c>
      <c r="S48" s="23">
        <v>96</v>
      </c>
      <c r="T48" s="23">
        <v>94</v>
      </c>
      <c r="U48">
        <v>0</v>
      </c>
    </row>
    <row r="49" spans="1:21" ht="12.75">
      <c r="A49" t="s">
        <v>304</v>
      </c>
      <c r="B49" t="s">
        <v>157</v>
      </c>
      <c r="C49" t="s">
        <v>215</v>
      </c>
      <c r="D49" t="s">
        <v>216</v>
      </c>
      <c r="E49" t="s">
        <v>217</v>
      </c>
      <c r="F49">
        <v>29220</v>
      </c>
      <c r="G49" t="s">
        <v>477</v>
      </c>
      <c r="H49">
        <v>2</v>
      </c>
      <c r="I49">
        <v>128</v>
      </c>
      <c r="J49" s="23">
        <v>91</v>
      </c>
      <c r="K49" s="23">
        <v>93</v>
      </c>
      <c r="L49" s="23">
        <v>-2</v>
      </c>
      <c r="M49" s="23">
        <v>79</v>
      </c>
      <c r="N49" s="23">
        <v>76</v>
      </c>
      <c r="O49" s="23">
        <v>3</v>
      </c>
      <c r="P49" s="23">
        <v>93</v>
      </c>
      <c r="Q49" s="23">
        <v>91</v>
      </c>
      <c r="R49" s="23">
        <v>2</v>
      </c>
      <c r="S49" s="23">
        <v>97</v>
      </c>
      <c r="T49" s="23">
        <v>94</v>
      </c>
      <c r="U49">
        <v>0</v>
      </c>
    </row>
    <row r="50" spans="1:21" ht="12.75">
      <c r="A50" t="s">
        <v>304</v>
      </c>
      <c r="B50" t="s">
        <v>157</v>
      </c>
      <c r="C50" t="s">
        <v>205</v>
      </c>
      <c r="D50" t="s">
        <v>203</v>
      </c>
      <c r="E50" t="s">
        <v>206</v>
      </c>
      <c r="F50">
        <v>29105</v>
      </c>
      <c r="G50" t="s">
        <v>478</v>
      </c>
      <c r="H50">
        <v>1</v>
      </c>
      <c r="I50">
        <v>67</v>
      </c>
      <c r="J50" s="23">
        <v>99</v>
      </c>
      <c r="K50" s="23">
        <v>95</v>
      </c>
      <c r="L50" s="23">
        <v>4</v>
      </c>
      <c r="M50" s="23">
        <v>87</v>
      </c>
      <c r="N50" s="23">
        <v>71</v>
      </c>
      <c r="O50" s="23">
        <v>16</v>
      </c>
      <c r="P50" s="23">
        <v>95</v>
      </c>
      <c r="Q50" s="23">
        <v>92</v>
      </c>
      <c r="R50" s="23">
        <v>3</v>
      </c>
      <c r="S50" s="23">
        <v>99</v>
      </c>
      <c r="T50" s="23">
        <v>97</v>
      </c>
      <c r="U50">
        <v>0</v>
      </c>
    </row>
    <row r="51" spans="1:21" ht="12.75">
      <c r="A51" t="s">
        <v>304</v>
      </c>
      <c r="B51" t="s">
        <v>157</v>
      </c>
      <c r="C51" t="s">
        <v>207</v>
      </c>
      <c r="D51" t="s">
        <v>208</v>
      </c>
      <c r="E51" t="s">
        <v>209</v>
      </c>
      <c r="F51">
        <v>29124</v>
      </c>
      <c r="G51" t="s">
        <v>478</v>
      </c>
      <c r="H51">
        <v>1</v>
      </c>
      <c r="I51">
        <v>162</v>
      </c>
      <c r="J51" s="23">
        <v>96</v>
      </c>
      <c r="K51" s="23">
        <v>94</v>
      </c>
      <c r="L51" s="23">
        <v>2</v>
      </c>
      <c r="M51" s="23">
        <v>71</v>
      </c>
      <c r="N51" s="23">
        <v>71</v>
      </c>
      <c r="O51" s="23">
        <v>0</v>
      </c>
      <c r="P51" s="23">
        <v>92</v>
      </c>
      <c r="Q51" s="23">
        <v>91</v>
      </c>
      <c r="R51" s="23">
        <v>1</v>
      </c>
      <c r="S51" s="23">
        <v>99</v>
      </c>
      <c r="T51" s="23">
        <v>97</v>
      </c>
      <c r="U51">
        <v>0</v>
      </c>
    </row>
    <row r="52" spans="1:21" ht="12.75">
      <c r="A52" t="s">
        <v>304</v>
      </c>
      <c r="B52" t="s">
        <v>157</v>
      </c>
      <c r="C52" t="s">
        <v>218</v>
      </c>
      <c r="D52" t="s">
        <v>216</v>
      </c>
      <c r="E52" t="s">
        <v>219</v>
      </c>
      <c r="F52">
        <v>29220</v>
      </c>
      <c r="G52" t="s">
        <v>478</v>
      </c>
      <c r="H52">
        <v>1</v>
      </c>
      <c r="I52">
        <v>102</v>
      </c>
      <c r="J52" s="23">
        <v>88</v>
      </c>
      <c r="K52" s="23">
        <v>91</v>
      </c>
      <c r="L52" s="23">
        <v>-3</v>
      </c>
      <c r="M52" s="23">
        <v>62</v>
      </c>
      <c r="N52" s="23">
        <v>65</v>
      </c>
      <c r="O52" s="23">
        <v>-3</v>
      </c>
      <c r="P52" s="23">
        <v>93</v>
      </c>
      <c r="Q52" s="23">
        <v>89</v>
      </c>
      <c r="R52" s="23">
        <v>4</v>
      </c>
      <c r="S52" s="23">
        <v>96</v>
      </c>
      <c r="T52" s="23">
        <v>97</v>
      </c>
      <c r="U52">
        <v>0</v>
      </c>
    </row>
    <row r="53" spans="1:21" ht="12.75">
      <c r="A53" t="s">
        <v>304</v>
      </c>
      <c r="B53" t="s">
        <v>157</v>
      </c>
      <c r="C53" t="s">
        <v>483</v>
      </c>
      <c r="D53" t="s">
        <v>189</v>
      </c>
      <c r="E53" t="s">
        <v>191</v>
      </c>
      <c r="F53">
        <v>29039</v>
      </c>
      <c r="G53" t="s">
        <v>478</v>
      </c>
      <c r="H53">
        <v>2</v>
      </c>
      <c r="I53">
        <v>164</v>
      </c>
      <c r="J53" s="23">
        <v>96</v>
      </c>
      <c r="K53" s="23">
        <v>95</v>
      </c>
      <c r="L53" s="23">
        <v>1</v>
      </c>
      <c r="M53" s="23">
        <v>76</v>
      </c>
      <c r="N53" s="23">
        <v>78</v>
      </c>
      <c r="O53" s="23">
        <v>-2</v>
      </c>
      <c r="P53" s="23">
        <v>93</v>
      </c>
      <c r="Q53" s="23">
        <v>90</v>
      </c>
      <c r="R53" s="23">
        <v>3</v>
      </c>
      <c r="S53" s="23">
        <v>100</v>
      </c>
      <c r="T53" s="23">
        <v>94</v>
      </c>
      <c r="U53">
        <v>0</v>
      </c>
    </row>
    <row r="54" spans="1:21" ht="12.75">
      <c r="A54" t="s">
        <v>304</v>
      </c>
      <c r="B54" t="s">
        <v>157</v>
      </c>
      <c r="C54" t="s">
        <v>484</v>
      </c>
      <c r="D54" t="s">
        <v>185</v>
      </c>
      <c r="E54" t="s">
        <v>187</v>
      </c>
      <c r="F54">
        <v>29026</v>
      </c>
      <c r="G54" t="s">
        <v>478</v>
      </c>
      <c r="H54">
        <v>2</v>
      </c>
      <c r="I54">
        <v>85</v>
      </c>
      <c r="J54" s="23">
        <v>94</v>
      </c>
      <c r="K54" s="23">
        <v>95</v>
      </c>
      <c r="L54" s="23">
        <v>-1</v>
      </c>
      <c r="M54" s="23">
        <v>82</v>
      </c>
      <c r="N54" s="23">
        <v>78</v>
      </c>
      <c r="O54" s="23">
        <v>4</v>
      </c>
      <c r="P54" s="23">
        <v>91</v>
      </c>
      <c r="Q54" s="23">
        <v>92</v>
      </c>
      <c r="R54" s="23">
        <v>-1</v>
      </c>
      <c r="S54" s="23">
        <v>95</v>
      </c>
      <c r="T54" s="23">
        <v>94</v>
      </c>
      <c r="U54">
        <v>0</v>
      </c>
    </row>
    <row r="55" spans="1:21" ht="12.75">
      <c r="A55" t="s">
        <v>304</v>
      </c>
      <c r="B55" t="s">
        <v>157</v>
      </c>
      <c r="C55" t="s">
        <v>200</v>
      </c>
      <c r="D55" t="s">
        <v>198</v>
      </c>
      <c r="E55" t="s">
        <v>201</v>
      </c>
      <c r="F55">
        <v>29103</v>
      </c>
      <c r="G55" t="s">
        <v>478</v>
      </c>
      <c r="H55">
        <v>2</v>
      </c>
      <c r="I55">
        <v>112</v>
      </c>
      <c r="J55" s="23">
        <v>98</v>
      </c>
      <c r="K55" s="23">
        <v>95</v>
      </c>
      <c r="L55" s="23">
        <v>3</v>
      </c>
      <c r="M55" s="23">
        <v>81</v>
      </c>
      <c r="N55" s="23">
        <v>76</v>
      </c>
      <c r="O55" s="23">
        <v>5</v>
      </c>
      <c r="P55" s="23">
        <v>91</v>
      </c>
      <c r="Q55" s="23">
        <v>91</v>
      </c>
      <c r="R55" s="23">
        <v>0</v>
      </c>
      <c r="S55" s="23">
        <v>98</v>
      </c>
      <c r="T55" s="23">
        <v>94</v>
      </c>
      <c r="U55">
        <v>0</v>
      </c>
    </row>
    <row r="56" spans="1:21" ht="12.75">
      <c r="A56" t="s">
        <v>304</v>
      </c>
      <c r="B56" t="s">
        <v>157</v>
      </c>
      <c r="C56" t="s">
        <v>489</v>
      </c>
      <c r="D56" t="s">
        <v>159</v>
      </c>
      <c r="E56" t="s">
        <v>178</v>
      </c>
      <c r="F56">
        <v>29019</v>
      </c>
      <c r="G56" t="s">
        <v>478</v>
      </c>
      <c r="H56">
        <v>1</v>
      </c>
      <c r="I56">
        <v>182</v>
      </c>
      <c r="J56" s="23">
        <v>98</v>
      </c>
      <c r="K56" s="23">
        <v>97</v>
      </c>
      <c r="L56" s="23">
        <v>1</v>
      </c>
      <c r="M56" s="23">
        <v>80</v>
      </c>
      <c r="N56" s="23">
        <v>80</v>
      </c>
      <c r="O56" s="23">
        <v>0</v>
      </c>
      <c r="P56" s="23">
        <v>90</v>
      </c>
      <c r="Q56" s="23">
        <v>94</v>
      </c>
      <c r="R56" s="23">
        <v>-4</v>
      </c>
      <c r="S56" s="23">
        <v>98</v>
      </c>
      <c r="T56" s="23">
        <v>97</v>
      </c>
      <c r="U56">
        <v>0</v>
      </c>
    </row>
    <row r="57" spans="1:21" ht="12.75">
      <c r="A57" t="s">
        <v>304</v>
      </c>
      <c r="B57" t="s">
        <v>157</v>
      </c>
      <c r="C57" t="s">
        <v>195</v>
      </c>
      <c r="D57" t="s">
        <v>193</v>
      </c>
      <c r="E57" t="s">
        <v>196</v>
      </c>
      <c r="F57">
        <v>29046</v>
      </c>
      <c r="G57" t="s">
        <v>478</v>
      </c>
      <c r="H57">
        <v>1</v>
      </c>
      <c r="I57">
        <v>73</v>
      </c>
      <c r="J57" s="23">
        <v>100</v>
      </c>
      <c r="K57" s="23">
        <v>93</v>
      </c>
      <c r="L57" s="23">
        <v>7</v>
      </c>
      <c r="M57" s="23">
        <v>88</v>
      </c>
      <c r="N57" s="23">
        <v>72</v>
      </c>
      <c r="O57" s="23">
        <v>16</v>
      </c>
      <c r="P57" s="23">
        <v>97</v>
      </c>
      <c r="Q57" s="23">
        <v>90</v>
      </c>
      <c r="R57" s="23">
        <v>7</v>
      </c>
      <c r="S57" s="23">
        <v>100</v>
      </c>
      <c r="T57" s="23">
        <v>97</v>
      </c>
      <c r="U57">
        <v>0</v>
      </c>
    </row>
    <row r="58" spans="1:21" ht="12.75">
      <c r="A58" t="s">
        <v>304</v>
      </c>
      <c r="B58" t="s">
        <v>157</v>
      </c>
      <c r="C58" t="s">
        <v>350</v>
      </c>
      <c r="D58" t="s">
        <v>221</v>
      </c>
      <c r="E58" t="s">
        <v>351</v>
      </c>
      <c r="F58">
        <v>29232</v>
      </c>
      <c r="G58" t="s">
        <v>478</v>
      </c>
      <c r="H58">
        <v>2</v>
      </c>
      <c r="I58">
        <v>140</v>
      </c>
      <c r="J58" s="23">
        <v>99</v>
      </c>
      <c r="K58" s="23">
        <v>95</v>
      </c>
      <c r="L58" s="23">
        <v>4</v>
      </c>
      <c r="M58" s="23">
        <v>80</v>
      </c>
      <c r="N58" s="23">
        <v>78</v>
      </c>
      <c r="O58" s="23">
        <v>2</v>
      </c>
      <c r="P58" s="23">
        <v>96</v>
      </c>
      <c r="Q58" s="23">
        <v>91</v>
      </c>
      <c r="R58" s="23">
        <v>5</v>
      </c>
      <c r="S58" s="23">
        <v>100</v>
      </c>
      <c r="T58" s="23">
        <v>94</v>
      </c>
      <c r="U58">
        <v>0</v>
      </c>
    </row>
    <row r="59" spans="1:21" ht="12.75">
      <c r="A59" t="s">
        <v>304</v>
      </c>
      <c r="B59" t="s">
        <v>157</v>
      </c>
      <c r="C59" t="s">
        <v>213</v>
      </c>
      <c r="D59" t="s">
        <v>211</v>
      </c>
      <c r="E59" t="s">
        <v>214</v>
      </c>
      <c r="F59">
        <v>29151</v>
      </c>
      <c r="G59" t="s">
        <v>477</v>
      </c>
      <c r="H59">
        <v>2</v>
      </c>
      <c r="I59">
        <v>270</v>
      </c>
      <c r="J59" s="23">
        <v>94</v>
      </c>
      <c r="K59" s="23">
        <v>96</v>
      </c>
      <c r="L59" s="23">
        <v>-2</v>
      </c>
      <c r="M59" s="23">
        <v>82</v>
      </c>
      <c r="N59" s="23">
        <v>77</v>
      </c>
      <c r="O59" s="23">
        <v>5</v>
      </c>
      <c r="P59" s="23">
        <v>93</v>
      </c>
      <c r="Q59" s="23">
        <v>90</v>
      </c>
      <c r="R59" s="23">
        <v>3</v>
      </c>
      <c r="S59" s="23">
        <v>95</v>
      </c>
      <c r="T59" s="23">
        <v>94</v>
      </c>
      <c r="U59">
        <v>0</v>
      </c>
    </row>
    <row r="60" spans="1:21" ht="12.75">
      <c r="A60" t="s">
        <v>304</v>
      </c>
      <c r="B60" t="s">
        <v>157</v>
      </c>
      <c r="C60" t="s">
        <v>418</v>
      </c>
      <c r="D60" t="s">
        <v>159</v>
      </c>
      <c r="E60" t="s">
        <v>179</v>
      </c>
      <c r="F60">
        <v>29019</v>
      </c>
      <c r="G60" t="s">
        <v>477</v>
      </c>
      <c r="H60">
        <v>3</v>
      </c>
      <c r="I60">
        <v>190</v>
      </c>
      <c r="J60" s="23">
        <v>97</v>
      </c>
      <c r="K60" s="23">
        <v>96</v>
      </c>
      <c r="L60" s="23">
        <v>1</v>
      </c>
      <c r="M60" s="23">
        <v>68</v>
      </c>
      <c r="N60" s="23">
        <v>71</v>
      </c>
      <c r="O60" s="23">
        <v>-3</v>
      </c>
      <c r="P60" s="23">
        <v>95</v>
      </c>
      <c r="Q60" s="23">
        <v>90</v>
      </c>
      <c r="R60" s="23">
        <v>5</v>
      </c>
      <c r="S60" s="23">
        <v>100</v>
      </c>
      <c r="T60" s="23">
        <v>95</v>
      </c>
      <c r="U60">
        <v>0</v>
      </c>
    </row>
    <row r="61" spans="1:21" ht="12.75">
      <c r="A61" t="s">
        <v>304</v>
      </c>
      <c r="B61" t="s">
        <v>157</v>
      </c>
      <c r="C61" t="s">
        <v>352</v>
      </c>
      <c r="D61" t="s">
        <v>221</v>
      </c>
      <c r="E61" t="s">
        <v>353</v>
      </c>
      <c r="F61">
        <v>29232</v>
      </c>
      <c r="G61" t="s">
        <v>477</v>
      </c>
      <c r="H61">
        <v>3</v>
      </c>
      <c r="I61">
        <v>104</v>
      </c>
      <c r="J61" s="23">
        <v>99</v>
      </c>
      <c r="K61" s="23">
        <v>95</v>
      </c>
      <c r="L61" s="23">
        <v>4</v>
      </c>
      <c r="M61" s="23">
        <v>64</v>
      </c>
      <c r="N61" s="23">
        <v>69</v>
      </c>
      <c r="O61" s="23">
        <v>-5</v>
      </c>
      <c r="P61" s="23">
        <v>86</v>
      </c>
      <c r="Q61" s="23">
        <v>91</v>
      </c>
      <c r="R61" s="23">
        <v>-5</v>
      </c>
      <c r="S61" s="23">
        <v>97</v>
      </c>
      <c r="T61" s="23">
        <v>95</v>
      </c>
      <c r="U61">
        <v>0</v>
      </c>
    </row>
    <row r="62" spans="1:21" ht="12.75">
      <c r="A62" t="s">
        <v>304</v>
      </c>
      <c r="B62" t="s">
        <v>362</v>
      </c>
      <c r="C62" t="s">
        <v>230</v>
      </c>
      <c r="D62" t="s">
        <v>231</v>
      </c>
      <c r="E62" t="s">
        <v>232</v>
      </c>
      <c r="F62">
        <v>35288</v>
      </c>
      <c r="G62" t="s">
        <v>478</v>
      </c>
      <c r="H62">
        <v>2</v>
      </c>
      <c r="I62">
        <v>245</v>
      </c>
      <c r="J62" s="23">
        <v>98</v>
      </c>
      <c r="K62" s="23">
        <v>97</v>
      </c>
      <c r="L62" s="23">
        <v>1</v>
      </c>
      <c r="M62" s="23">
        <v>76</v>
      </c>
      <c r="N62" s="23">
        <v>78</v>
      </c>
      <c r="O62" s="23">
        <v>-2</v>
      </c>
      <c r="P62" s="23">
        <v>91</v>
      </c>
      <c r="Q62" s="23">
        <v>92</v>
      </c>
      <c r="R62" s="23">
        <v>-1</v>
      </c>
      <c r="S62" s="23">
        <v>98</v>
      </c>
      <c r="T62" s="23">
        <v>94</v>
      </c>
      <c r="U62">
        <v>0</v>
      </c>
    </row>
    <row r="63" spans="1:21" ht="12.75">
      <c r="A63" t="s">
        <v>304</v>
      </c>
      <c r="B63" t="s">
        <v>362</v>
      </c>
      <c r="C63" t="s">
        <v>366</v>
      </c>
      <c r="D63" t="s">
        <v>367</v>
      </c>
      <c r="E63" t="s">
        <v>368</v>
      </c>
      <c r="F63">
        <v>35047</v>
      </c>
      <c r="G63" t="s">
        <v>477</v>
      </c>
      <c r="H63">
        <v>2</v>
      </c>
      <c r="I63">
        <v>276</v>
      </c>
      <c r="J63" s="23">
        <v>95</v>
      </c>
      <c r="K63" s="23">
        <v>96</v>
      </c>
      <c r="L63" s="23">
        <v>-1</v>
      </c>
      <c r="M63" s="23">
        <v>83</v>
      </c>
      <c r="N63" s="23">
        <v>81</v>
      </c>
      <c r="O63" s="23">
        <v>2</v>
      </c>
      <c r="P63" s="23">
        <v>93</v>
      </c>
      <c r="Q63" s="23">
        <v>93</v>
      </c>
      <c r="R63" s="23">
        <v>0</v>
      </c>
      <c r="S63" s="23">
        <v>97</v>
      </c>
      <c r="T63" s="23">
        <v>94</v>
      </c>
      <c r="U63">
        <v>0</v>
      </c>
    </row>
    <row r="64" spans="1:21" ht="12.75">
      <c r="A64" t="s">
        <v>304</v>
      </c>
      <c r="B64" t="s">
        <v>362</v>
      </c>
      <c r="C64" t="s">
        <v>398</v>
      </c>
      <c r="D64" t="s">
        <v>304</v>
      </c>
      <c r="E64" t="s">
        <v>399</v>
      </c>
      <c r="F64">
        <v>35238</v>
      </c>
      <c r="G64" t="s">
        <v>478</v>
      </c>
      <c r="H64">
        <v>1</v>
      </c>
      <c r="I64">
        <v>262</v>
      </c>
      <c r="J64" s="23">
        <v>99</v>
      </c>
      <c r="K64" s="23">
        <v>98</v>
      </c>
      <c r="L64" s="23">
        <v>1</v>
      </c>
      <c r="M64" s="23">
        <v>74</v>
      </c>
      <c r="N64" s="23">
        <v>78</v>
      </c>
      <c r="O64" s="23">
        <v>-4</v>
      </c>
      <c r="P64" s="23">
        <v>92</v>
      </c>
      <c r="Q64" s="23">
        <v>94</v>
      </c>
      <c r="R64" s="23">
        <v>-2</v>
      </c>
      <c r="S64" s="23">
        <v>98</v>
      </c>
      <c r="T64" s="23">
        <v>97</v>
      </c>
      <c r="U64">
        <v>0</v>
      </c>
    </row>
    <row r="65" spans="1:21" ht="12.75">
      <c r="A65" t="s">
        <v>304</v>
      </c>
      <c r="B65" t="s">
        <v>362</v>
      </c>
      <c r="C65" t="s">
        <v>391</v>
      </c>
      <c r="D65" t="s">
        <v>392</v>
      </c>
      <c r="E65" t="s">
        <v>393</v>
      </c>
      <c r="F65">
        <v>35236</v>
      </c>
      <c r="G65" t="s">
        <v>477</v>
      </c>
      <c r="H65">
        <v>2</v>
      </c>
      <c r="I65">
        <v>201</v>
      </c>
      <c r="J65" s="23">
        <v>88</v>
      </c>
      <c r="K65" s="23">
        <v>95</v>
      </c>
      <c r="L65" s="23">
        <v>-7</v>
      </c>
      <c r="M65" s="23">
        <v>75</v>
      </c>
      <c r="N65" s="23">
        <v>79</v>
      </c>
      <c r="O65" s="23">
        <v>-4</v>
      </c>
      <c r="P65" s="23">
        <v>86</v>
      </c>
      <c r="Q65" s="23">
        <v>92</v>
      </c>
      <c r="R65" s="23">
        <v>-6</v>
      </c>
      <c r="S65" s="23">
        <v>92</v>
      </c>
      <c r="T65" s="23">
        <v>94</v>
      </c>
      <c r="U65">
        <v>0</v>
      </c>
    </row>
    <row r="66" spans="1:21" ht="12.75">
      <c r="A66" t="s">
        <v>304</v>
      </c>
      <c r="B66" t="s">
        <v>362</v>
      </c>
      <c r="C66" t="s">
        <v>239</v>
      </c>
      <c r="D66" t="s">
        <v>240</v>
      </c>
      <c r="E66" t="s">
        <v>241</v>
      </c>
      <c r="F66">
        <v>35360</v>
      </c>
      <c r="G66" t="s">
        <v>477</v>
      </c>
      <c r="H66">
        <v>2</v>
      </c>
      <c r="I66">
        <v>356</v>
      </c>
      <c r="J66" s="23">
        <v>98</v>
      </c>
      <c r="K66" s="23">
        <v>96</v>
      </c>
      <c r="L66" s="23">
        <v>2</v>
      </c>
      <c r="M66" s="23">
        <v>81</v>
      </c>
      <c r="N66" s="23">
        <v>81</v>
      </c>
      <c r="O66" s="23">
        <v>0</v>
      </c>
      <c r="P66" s="23">
        <v>95</v>
      </c>
      <c r="Q66" s="23">
        <v>93</v>
      </c>
      <c r="R66" s="23">
        <v>2</v>
      </c>
      <c r="S66" s="23">
        <v>99</v>
      </c>
      <c r="T66" s="23">
        <v>94</v>
      </c>
      <c r="U66">
        <v>0</v>
      </c>
    </row>
    <row r="67" spans="1:21" ht="12.75">
      <c r="A67" t="s">
        <v>304</v>
      </c>
      <c r="B67" t="s">
        <v>362</v>
      </c>
      <c r="C67" t="s">
        <v>400</v>
      </c>
      <c r="D67" t="s">
        <v>304</v>
      </c>
      <c r="E67" t="s">
        <v>401</v>
      </c>
      <c r="F67">
        <v>35238</v>
      </c>
      <c r="G67" t="s">
        <v>477</v>
      </c>
      <c r="H67">
        <v>2</v>
      </c>
      <c r="I67">
        <v>586</v>
      </c>
      <c r="J67" s="23">
        <v>91</v>
      </c>
      <c r="K67" s="23">
        <v>96</v>
      </c>
      <c r="L67" s="23">
        <v>-5</v>
      </c>
      <c r="M67" s="23">
        <v>75</v>
      </c>
      <c r="N67" s="23">
        <v>77</v>
      </c>
      <c r="O67" s="23">
        <v>-2</v>
      </c>
      <c r="P67" s="23">
        <v>88</v>
      </c>
      <c r="Q67" s="23">
        <v>91</v>
      </c>
      <c r="R67" s="23">
        <v>-3</v>
      </c>
      <c r="S67" s="23">
        <v>94</v>
      </c>
      <c r="T67" s="23">
        <v>94</v>
      </c>
      <c r="U67">
        <v>0</v>
      </c>
    </row>
    <row r="68" spans="1:21" ht="12.75">
      <c r="A68" t="s">
        <v>304</v>
      </c>
      <c r="B68" t="s">
        <v>362</v>
      </c>
      <c r="C68" t="s">
        <v>419</v>
      </c>
      <c r="D68" t="s">
        <v>304</v>
      </c>
      <c r="E68" t="s">
        <v>402</v>
      </c>
      <c r="F68">
        <v>35238</v>
      </c>
      <c r="G68" t="s">
        <v>478</v>
      </c>
      <c r="H68">
        <v>4</v>
      </c>
      <c r="I68">
        <v>84</v>
      </c>
      <c r="J68" s="23">
        <v>96</v>
      </c>
      <c r="K68" s="23">
        <v>96</v>
      </c>
      <c r="L68" s="23">
        <v>0</v>
      </c>
      <c r="M68" s="23">
        <v>78</v>
      </c>
      <c r="N68" s="23">
        <v>67</v>
      </c>
      <c r="O68" s="23">
        <v>11</v>
      </c>
      <c r="P68" s="23">
        <v>90</v>
      </c>
      <c r="Q68" s="23">
        <v>86</v>
      </c>
      <c r="R68" s="23">
        <v>4</v>
      </c>
      <c r="S68" s="23">
        <v>94</v>
      </c>
      <c r="T68" s="23">
        <v>94</v>
      </c>
      <c r="U68">
        <v>0</v>
      </c>
    </row>
    <row r="69" spans="1:21" ht="12.75">
      <c r="A69" t="s">
        <v>304</v>
      </c>
      <c r="B69" t="s">
        <v>362</v>
      </c>
      <c r="C69" t="s">
        <v>479</v>
      </c>
      <c r="D69" t="s">
        <v>304</v>
      </c>
      <c r="E69" t="s">
        <v>403</v>
      </c>
      <c r="F69">
        <v>35238</v>
      </c>
      <c r="G69" t="s">
        <v>477</v>
      </c>
      <c r="H69">
        <v>1</v>
      </c>
      <c r="I69">
        <v>350</v>
      </c>
      <c r="J69" s="23">
        <v>95</v>
      </c>
      <c r="K69" s="23">
        <v>98</v>
      </c>
      <c r="L69" s="23">
        <v>-3</v>
      </c>
      <c r="M69" s="23">
        <v>79</v>
      </c>
      <c r="N69" s="23">
        <v>78</v>
      </c>
      <c r="O69" s="23">
        <v>1</v>
      </c>
      <c r="P69" s="23">
        <v>94</v>
      </c>
      <c r="Q69" s="23">
        <v>94</v>
      </c>
      <c r="R69" s="23">
        <v>0</v>
      </c>
      <c r="S69" s="23">
        <v>98</v>
      </c>
      <c r="T69" s="23">
        <v>97</v>
      </c>
      <c r="U69">
        <v>0</v>
      </c>
    </row>
    <row r="70" spans="1:21" ht="12.75">
      <c r="A70" t="s">
        <v>304</v>
      </c>
      <c r="B70" t="s">
        <v>362</v>
      </c>
      <c r="C70" t="s">
        <v>374</v>
      </c>
      <c r="D70" t="s">
        <v>375</v>
      </c>
      <c r="E70" t="s">
        <v>376</v>
      </c>
      <c r="F70">
        <v>35085</v>
      </c>
      <c r="G70" t="s">
        <v>477</v>
      </c>
      <c r="H70">
        <v>2</v>
      </c>
      <c r="I70">
        <v>158</v>
      </c>
      <c r="J70" s="23">
        <v>95</v>
      </c>
      <c r="K70" s="23">
        <v>95</v>
      </c>
      <c r="L70" s="23">
        <v>0</v>
      </c>
      <c r="M70" s="23">
        <v>81</v>
      </c>
      <c r="N70" s="23">
        <v>79</v>
      </c>
      <c r="O70" s="23">
        <v>2</v>
      </c>
      <c r="P70" s="23">
        <v>91</v>
      </c>
      <c r="Q70" s="23">
        <v>92</v>
      </c>
      <c r="R70" s="23">
        <v>-1</v>
      </c>
      <c r="S70" s="23">
        <v>98</v>
      </c>
      <c r="T70" s="23">
        <v>94</v>
      </c>
      <c r="U70">
        <v>0</v>
      </c>
    </row>
    <row r="71" spans="1:21" ht="12.75">
      <c r="A71" t="s">
        <v>304</v>
      </c>
      <c r="B71" t="s">
        <v>362</v>
      </c>
      <c r="C71" t="s">
        <v>374</v>
      </c>
      <c r="D71" t="s">
        <v>304</v>
      </c>
      <c r="E71" t="s">
        <v>404</v>
      </c>
      <c r="F71">
        <v>35238</v>
      </c>
      <c r="G71" t="s">
        <v>477</v>
      </c>
      <c r="H71">
        <v>2</v>
      </c>
      <c r="I71">
        <v>223</v>
      </c>
      <c r="J71" s="23">
        <v>97</v>
      </c>
      <c r="K71" s="23">
        <v>98</v>
      </c>
      <c r="L71" s="23">
        <v>-1</v>
      </c>
      <c r="M71" s="23">
        <v>78</v>
      </c>
      <c r="N71" s="23">
        <v>82</v>
      </c>
      <c r="O71" s="23">
        <v>-4</v>
      </c>
      <c r="P71" s="23">
        <v>89</v>
      </c>
      <c r="Q71" s="23">
        <v>93</v>
      </c>
      <c r="R71" s="23">
        <v>-4</v>
      </c>
      <c r="S71" s="23">
        <v>93</v>
      </c>
      <c r="T71" s="23">
        <v>94</v>
      </c>
      <c r="U71">
        <v>0</v>
      </c>
    </row>
    <row r="72" spans="1:21" ht="12.75">
      <c r="A72" t="s">
        <v>304</v>
      </c>
      <c r="B72" t="s">
        <v>362</v>
      </c>
      <c r="C72" t="s">
        <v>233</v>
      </c>
      <c r="D72" t="s">
        <v>231</v>
      </c>
      <c r="E72" t="s">
        <v>234</v>
      </c>
      <c r="F72">
        <v>35288</v>
      </c>
      <c r="G72" t="s">
        <v>477</v>
      </c>
      <c r="H72">
        <v>2</v>
      </c>
      <c r="I72">
        <v>296</v>
      </c>
      <c r="J72" s="23">
        <v>93</v>
      </c>
      <c r="K72" s="23">
        <v>95</v>
      </c>
      <c r="L72" s="23">
        <v>-2</v>
      </c>
      <c r="M72" s="23">
        <v>69</v>
      </c>
      <c r="N72" s="23">
        <v>79</v>
      </c>
      <c r="O72" s="23">
        <v>-10</v>
      </c>
      <c r="P72" s="23">
        <v>89</v>
      </c>
      <c r="Q72" s="23">
        <v>92</v>
      </c>
      <c r="R72" s="23">
        <v>-3</v>
      </c>
      <c r="S72" s="23">
        <v>94</v>
      </c>
      <c r="T72" s="23">
        <v>94</v>
      </c>
      <c r="U72">
        <v>0</v>
      </c>
    </row>
    <row r="73" spans="1:21" ht="12.75">
      <c r="A73" t="s">
        <v>304</v>
      </c>
      <c r="B73" t="s">
        <v>362</v>
      </c>
      <c r="C73" t="s">
        <v>363</v>
      </c>
      <c r="D73" t="s">
        <v>364</v>
      </c>
      <c r="E73" t="s">
        <v>365</v>
      </c>
      <c r="F73">
        <v>35012</v>
      </c>
      <c r="G73" t="s">
        <v>477</v>
      </c>
      <c r="H73">
        <v>2</v>
      </c>
      <c r="I73">
        <v>218</v>
      </c>
      <c r="J73" s="23">
        <v>94</v>
      </c>
      <c r="K73" s="23">
        <v>94</v>
      </c>
      <c r="L73" s="23">
        <v>0</v>
      </c>
      <c r="M73" s="23">
        <v>74</v>
      </c>
      <c r="N73" s="23">
        <v>79</v>
      </c>
      <c r="O73" s="23">
        <v>-5</v>
      </c>
      <c r="P73" s="23">
        <v>89</v>
      </c>
      <c r="Q73" s="23">
        <v>91</v>
      </c>
      <c r="R73" s="23">
        <v>-2</v>
      </c>
      <c r="S73" s="23">
        <v>94</v>
      </c>
      <c r="T73" s="23">
        <v>94</v>
      </c>
      <c r="U73">
        <v>0</v>
      </c>
    </row>
    <row r="74" spans="1:21" ht="12.75">
      <c r="A74" t="s">
        <v>304</v>
      </c>
      <c r="B74" t="s">
        <v>362</v>
      </c>
      <c r="C74" t="s">
        <v>493</v>
      </c>
      <c r="D74" t="s">
        <v>383</v>
      </c>
      <c r="E74" t="s">
        <v>384</v>
      </c>
      <c r="F74">
        <v>35115</v>
      </c>
      <c r="G74" t="s">
        <v>477</v>
      </c>
      <c r="H74">
        <v>2</v>
      </c>
      <c r="I74">
        <v>260</v>
      </c>
      <c r="J74" s="23">
        <v>92</v>
      </c>
      <c r="K74" s="23">
        <v>95</v>
      </c>
      <c r="L74" s="23">
        <v>-3</v>
      </c>
      <c r="M74" s="23">
        <v>82</v>
      </c>
      <c r="N74" s="23">
        <v>80</v>
      </c>
      <c r="O74" s="23">
        <v>2</v>
      </c>
      <c r="P74" s="23">
        <v>95</v>
      </c>
      <c r="Q74" s="23">
        <v>92</v>
      </c>
      <c r="R74" s="23">
        <v>3</v>
      </c>
      <c r="S74" s="23">
        <v>96</v>
      </c>
      <c r="T74" s="23">
        <v>94</v>
      </c>
      <c r="U74">
        <v>0</v>
      </c>
    </row>
    <row r="75" spans="1:21" ht="12.75">
      <c r="A75" t="s">
        <v>304</v>
      </c>
      <c r="B75" t="s">
        <v>362</v>
      </c>
      <c r="C75" t="s">
        <v>303</v>
      </c>
      <c r="D75" t="s">
        <v>304</v>
      </c>
      <c r="E75" t="s">
        <v>405</v>
      </c>
      <c r="F75">
        <v>35238</v>
      </c>
      <c r="G75" t="s">
        <v>477</v>
      </c>
      <c r="H75">
        <v>2</v>
      </c>
      <c r="I75">
        <v>279</v>
      </c>
      <c r="J75" s="23">
        <v>88</v>
      </c>
      <c r="K75" s="23">
        <v>92</v>
      </c>
      <c r="L75" s="23">
        <v>-4</v>
      </c>
      <c r="M75" s="23">
        <v>73</v>
      </c>
      <c r="N75" s="23">
        <v>77</v>
      </c>
      <c r="O75" s="23">
        <v>-4</v>
      </c>
      <c r="P75" s="23">
        <v>86</v>
      </c>
      <c r="Q75" s="23">
        <v>90</v>
      </c>
      <c r="R75" s="23">
        <v>-4</v>
      </c>
      <c r="S75" s="23">
        <v>90</v>
      </c>
      <c r="T75" s="23">
        <v>94</v>
      </c>
      <c r="U75">
        <v>0</v>
      </c>
    </row>
    <row r="76" spans="1:21" ht="12.75">
      <c r="A76" t="s">
        <v>304</v>
      </c>
      <c r="B76" t="s">
        <v>362</v>
      </c>
      <c r="C76" t="s">
        <v>492</v>
      </c>
      <c r="D76" t="s">
        <v>228</v>
      </c>
      <c r="E76" t="s">
        <v>229</v>
      </c>
      <c r="F76">
        <v>35278</v>
      </c>
      <c r="G76" t="s">
        <v>478</v>
      </c>
      <c r="H76">
        <v>1</v>
      </c>
      <c r="I76">
        <v>152</v>
      </c>
      <c r="J76" s="23">
        <v>100</v>
      </c>
      <c r="K76" s="23">
        <v>98</v>
      </c>
      <c r="L76" s="23">
        <v>2</v>
      </c>
      <c r="M76" s="23">
        <v>72</v>
      </c>
      <c r="N76" s="23">
        <v>78</v>
      </c>
      <c r="O76" s="23">
        <v>-6</v>
      </c>
      <c r="P76" s="23">
        <v>91</v>
      </c>
      <c r="Q76" s="23">
        <v>94</v>
      </c>
      <c r="R76" s="23">
        <v>-3</v>
      </c>
      <c r="S76" s="23">
        <v>100</v>
      </c>
      <c r="T76" s="23">
        <v>97</v>
      </c>
      <c r="U76">
        <v>0</v>
      </c>
    </row>
    <row r="77" spans="1:21" ht="12.75">
      <c r="A77" t="s">
        <v>304</v>
      </c>
      <c r="B77" t="s">
        <v>362</v>
      </c>
      <c r="C77" t="s">
        <v>385</v>
      </c>
      <c r="D77" t="s">
        <v>383</v>
      </c>
      <c r="E77" t="s">
        <v>386</v>
      </c>
      <c r="F77">
        <v>35115</v>
      </c>
      <c r="G77" t="s">
        <v>478</v>
      </c>
      <c r="H77">
        <v>2</v>
      </c>
      <c r="I77">
        <v>254</v>
      </c>
      <c r="J77" s="23">
        <v>95</v>
      </c>
      <c r="K77" s="23">
        <v>96</v>
      </c>
      <c r="L77" s="23">
        <v>-1</v>
      </c>
      <c r="M77" s="23">
        <v>84</v>
      </c>
      <c r="N77" s="23">
        <v>80</v>
      </c>
      <c r="O77" s="23">
        <v>4</v>
      </c>
      <c r="P77" s="23">
        <v>93</v>
      </c>
      <c r="Q77" s="23">
        <v>92</v>
      </c>
      <c r="R77" s="23">
        <v>1</v>
      </c>
      <c r="S77" s="23">
        <v>97</v>
      </c>
      <c r="T77" s="23">
        <v>94</v>
      </c>
      <c r="U77">
        <v>0</v>
      </c>
    </row>
    <row r="78" spans="1:21" ht="12.75">
      <c r="A78" t="s">
        <v>304</v>
      </c>
      <c r="B78" t="s">
        <v>362</v>
      </c>
      <c r="C78" t="s">
        <v>486</v>
      </c>
      <c r="D78" t="s">
        <v>304</v>
      </c>
      <c r="E78" t="s">
        <v>406</v>
      </c>
      <c r="F78">
        <v>35238</v>
      </c>
      <c r="G78" t="s">
        <v>478</v>
      </c>
      <c r="H78">
        <v>4</v>
      </c>
      <c r="I78">
        <v>173</v>
      </c>
      <c r="J78" s="23">
        <v>97</v>
      </c>
      <c r="K78" s="23">
        <v>96</v>
      </c>
      <c r="L78" s="23">
        <v>1</v>
      </c>
      <c r="M78" s="23">
        <v>84</v>
      </c>
      <c r="N78" s="23">
        <v>68</v>
      </c>
      <c r="O78" s="23">
        <v>16</v>
      </c>
      <c r="P78" s="23">
        <v>88</v>
      </c>
      <c r="Q78" s="23">
        <v>87</v>
      </c>
      <c r="R78" s="23">
        <v>1</v>
      </c>
      <c r="S78" s="23">
        <v>98</v>
      </c>
      <c r="T78" s="23">
        <v>94</v>
      </c>
      <c r="U78">
        <v>0</v>
      </c>
    </row>
    <row r="79" spans="1:21" ht="12.75">
      <c r="A79" t="s">
        <v>304</v>
      </c>
      <c r="B79" t="s">
        <v>362</v>
      </c>
      <c r="C79" t="s">
        <v>486</v>
      </c>
      <c r="D79" t="s">
        <v>240</v>
      </c>
      <c r="E79" t="s">
        <v>242</v>
      </c>
      <c r="F79">
        <v>35360</v>
      </c>
      <c r="G79" t="s">
        <v>478</v>
      </c>
      <c r="H79">
        <v>3</v>
      </c>
      <c r="I79">
        <v>122</v>
      </c>
      <c r="J79" s="23">
        <v>98</v>
      </c>
      <c r="K79" s="23">
        <v>96</v>
      </c>
      <c r="L79" s="23">
        <v>2</v>
      </c>
      <c r="M79" s="23">
        <v>76</v>
      </c>
      <c r="N79" s="23">
        <v>79</v>
      </c>
      <c r="O79" s="23">
        <v>-3</v>
      </c>
      <c r="P79" s="23">
        <v>95</v>
      </c>
      <c r="Q79" s="23">
        <v>93</v>
      </c>
      <c r="R79" s="23">
        <v>2</v>
      </c>
      <c r="S79" s="23">
        <v>98</v>
      </c>
      <c r="T79" s="23">
        <v>95</v>
      </c>
      <c r="U79">
        <v>0</v>
      </c>
    </row>
    <row r="80" spans="1:21" ht="12.75">
      <c r="A80" t="s">
        <v>304</v>
      </c>
      <c r="B80" t="s">
        <v>362</v>
      </c>
      <c r="C80" t="s">
        <v>407</v>
      </c>
      <c r="D80" t="s">
        <v>304</v>
      </c>
      <c r="E80" t="s">
        <v>408</v>
      </c>
      <c r="F80">
        <v>35238</v>
      </c>
      <c r="G80" t="s">
        <v>477</v>
      </c>
      <c r="H80">
        <v>3</v>
      </c>
      <c r="I80">
        <v>294</v>
      </c>
      <c r="J80" s="23">
        <v>95</v>
      </c>
      <c r="K80" s="23">
        <v>97</v>
      </c>
      <c r="L80" s="23">
        <v>-2</v>
      </c>
      <c r="M80" s="23">
        <v>77</v>
      </c>
      <c r="N80" s="23">
        <v>74</v>
      </c>
      <c r="O80" s="23">
        <v>3</v>
      </c>
      <c r="P80" s="23">
        <v>89</v>
      </c>
      <c r="Q80" s="23">
        <v>90</v>
      </c>
      <c r="R80" s="23">
        <v>-1</v>
      </c>
      <c r="S80" s="23">
        <v>97</v>
      </c>
      <c r="T80" s="23">
        <v>95</v>
      </c>
      <c r="U80">
        <v>0</v>
      </c>
    </row>
    <row r="81" spans="1:21" ht="12.75">
      <c r="A81" t="s">
        <v>304</v>
      </c>
      <c r="B81" t="s">
        <v>362</v>
      </c>
      <c r="C81" t="s">
        <v>302</v>
      </c>
      <c r="D81" t="s">
        <v>387</v>
      </c>
      <c r="E81" t="s">
        <v>388</v>
      </c>
      <c r="F81">
        <v>35184</v>
      </c>
      <c r="G81" t="s">
        <v>478</v>
      </c>
      <c r="H81">
        <v>3</v>
      </c>
      <c r="I81">
        <v>52</v>
      </c>
      <c r="J81" s="23">
        <v>100</v>
      </c>
      <c r="K81" s="23">
        <v>95</v>
      </c>
      <c r="L81" s="23">
        <v>5</v>
      </c>
      <c r="M81" s="23">
        <v>79</v>
      </c>
      <c r="N81" s="23">
        <v>74</v>
      </c>
      <c r="O81" s="23">
        <v>5</v>
      </c>
      <c r="P81" s="23">
        <v>94</v>
      </c>
      <c r="Q81" s="23">
        <v>92</v>
      </c>
      <c r="R81" s="23">
        <v>2</v>
      </c>
      <c r="S81" s="23">
        <v>100</v>
      </c>
      <c r="T81" s="23">
        <v>95</v>
      </c>
      <c r="U81">
        <v>0</v>
      </c>
    </row>
    <row r="82" spans="1:21" ht="12.75">
      <c r="A82" t="s">
        <v>304</v>
      </c>
      <c r="B82" t="s">
        <v>362</v>
      </c>
      <c r="C82" t="s">
        <v>235</v>
      </c>
      <c r="D82" t="s">
        <v>231</v>
      </c>
      <c r="E82" t="s">
        <v>236</v>
      </c>
      <c r="F82">
        <v>35288</v>
      </c>
      <c r="G82" t="s">
        <v>478</v>
      </c>
      <c r="H82">
        <v>5</v>
      </c>
      <c r="I82">
        <v>43</v>
      </c>
      <c r="J82" s="23">
        <v>100</v>
      </c>
      <c r="K82" s="23">
        <v>97</v>
      </c>
      <c r="L82" s="23">
        <v>3</v>
      </c>
      <c r="M82" s="23">
        <v>79</v>
      </c>
      <c r="N82" s="23">
        <v>65</v>
      </c>
      <c r="O82" s="23">
        <v>14</v>
      </c>
      <c r="P82" s="23">
        <v>92</v>
      </c>
      <c r="Q82" s="23">
        <v>88</v>
      </c>
      <c r="R82" s="23">
        <v>4</v>
      </c>
      <c r="S82" s="23">
        <v>100</v>
      </c>
      <c r="T82" s="23">
        <v>95</v>
      </c>
      <c r="U82">
        <v>0</v>
      </c>
    </row>
    <row r="83" spans="1:21" ht="12.75">
      <c r="A83" t="s">
        <v>304</v>
      </c>
      <c r="B83" t="s">
        <v>362</v>
      </c>
      <c r="C83" t="s">
        <v>394</v>
      </c>
      <c r="D83" t="s">
        <v>392</v>
      </c>
      <c r="E83" t="s">
        <v>395</v>
      </c>
      <c r="F83">
        <v>35236</v>
      </c>
      <c r="G83" t="s">
        <v>478</v>
      </c>
      <c r="H83">
        <v>3</v>
      </c>
      <c r="I83">
        <v>72</v>
      </c>
      <c r="J83" s="23">
        <v>99</v>
      </c>
      <c r="K83" s="23">
        <v>97</v>
      </c>
      <c r="L83" s="23">
        <v>2</v>
      </c>
      <c r="M83" s="23">
        <v>78</v>
      </c>
      <c r="N83" s="23">
        <v>75</v>
      </c>
      <c r="O83" s="23">
        <v>3</v>
      </c>
      <c r="P83" s="23">
        <v>92</v>
      </c>
      <c r="Q83" s="23">
        <v>94</v>
      </c>
      <c r="R83" s="23">
        <v>-2</v>
      </c>
      <c r="S83" s="23">
        <v>100</v>
      </c>
      <c r="T83" s="23">
        <v>95</v>
      </c>
      <c r="U83">
        <v>0</v>
      </c>
    </row>
    <row r="84" spans="1:21" ht="12.75">
      <c r="A84" t="s">
        <v>304</v>
      </c>
      <c r="B84" t="s">
        <v>362</v>
      </c>
      <c r="C84" t="s">
        <v>237</v>
      </c>
      <c r="D84" t="s">
        <v>231</v>
      </c>
      <c r="E84" t="s">
        <v>238</v>
      </c>
      <c r="F84">
        <v>35288</v>
      </c>
      <c r="G84" t="s">
        <v>477</v>
      </c>
      <c r="H84">
        <v>2</v>
      </c>
      <c r="I84">
        <v>150</v>
      </c>
      <c r="J84" s="23">
        <v>89</v>
      </c>
      <c r="K84" s="23">
        <v>95</v>
      </c>
      <c r="L84" s="23">
        <v>-6</v>
      </c>
      <c r="M84" s="23">
        <v>76</v>
      </c>
      <c r="N84" s="23">
        <v>72</v>
      </c>
      <c r="O84" s="23">
        <v>4</v>
      </c>
      <c r="P84" s="23">
        <v>90</v>
      </c>
      <c r="Q84" s="23">
        <v>88</v>
      </c>
      <c r="R84" s="23">
        <v>2</v>
      </c>
      <c r="S84" s="23">
        <v>94</v>
      </c>
      <c r="T84" s="23">
        <v>94</v>
      </c>
      <c r="U84">
        <v>0</v>
      </c>
    </row>
    <row r="85" spans="1:21" ht="12.75">
      <c r="A85" t="s">
        <v>304</v>
      </c>
      <c r="B85" t="s">
        <v>362</v>
      </c>
      <c r="C85" t="s">
        <v>482</v>
      </c>
      <c r="D85" t="s">
        <v>304</v>
      </c>
      <c r="E85" t="s">
        <v>409</v>
      </c>
      <c r="F85">
        <v>35238</v>
      </c>
      <c r="G85" t="s">
        <v>477</v>
      </c>
      <c r="H85">
        <v>5</v>
      </c>
      <c r="I85">
        <v>62</v>
      </c>
      <c r="J85" s="23">
        <v>100</v>
      </c>
      <c r="K85" s="23">
        <v>97</v>
      </c>
      <c r="L85" s="23">
        <v>3</v>
      </c>
      <c r="M85" s="23">
        <v>76</v>
      </c>
      <c r="N85" s="23">
        <v>77</v>
      </c>
      <c r="O85" s="23">
        <v>-1</v>
      </c>
      <c r="P85" s="23">
        <v>86</v>
      </c>
      <c r="Q85" s="23">
        <v>91</v>
      </c>
      <c r="R85" s="23">
        <v>-5</v>
      </c>
      <c r="S85" s="23">
        <v>100</v>
      </c>
      <c r="T85" s="23">
        <v>95</v>
      </c>
      <c r="U85">
        <v>0</v>
      </c>
    </row>
    <row r="86" spans="1:21" ht="12.75">
      <c r="A86" t="s">
        <v>304</v>
      </c>
      <c r="B86" t="s">
        <v>362</v>
      </c>
      <c r="C86" t="s">
        <v>490</v>
      </c>
      <c r="D86" t="s">
        <v>389</v>
      </c>
      <c r="E86" t="s">
        <v>390</v>
      </c>
      <c r="F86">
        <v>35188</v>
      </c>
      <c r="G86" t="s">
        <v>477</v>
      </c>
      <c r="H86">
        <v>2</v>
      </c>
      <c r="I86">
        <v>281</v>
      </c>
      <c r="J86" s="23">
        <v>90</v>
      </c>
      <c r="K86" s="23">
        <v>95</v>
      </c>
      <c r="L86" s="23">
        <v>-5</v>
      </c>
      <c r="M86" s="23">
        <v>75</v>
      </c>
      <c r="N86" s="23">
        <v>81</v>
      </c>
      <c r="O86" s="23">
        <v>-6</v>
      </c>
      <c r="P86" s="23">
        <v>92</v>
      </c>
      <c r="Q86" s="23">
        <v>93</v>
      </c>
      <c r="R86" s="23">
        <v>-1</v>
      </c>
      <c r="S86" s="23">
        <v>94</v>
      </c>
      <c r="T86" s="23">
        <v>94</v>
      </c>
      <c r="U86">
        <v>0</v>
      </c>
    </row>
    <row r="87" spans="1:21" ht="12.75">
      <c r="A87" t="s">
        <v>304</v>
      </c>
      <c r="B87" t="s">
        <v>362</v>
      </c>
      <c r="C87" t="s">
        <v>343</v>
      </c>
      <c r="D87" t="s">
        <v>304</v>
      </c>
      <c r="E87" t="s">
        <v>410</v>
      </c>
      <c r="F87">
        <v>35238</v>
      </c>
      <c r="G87" t="s">
        <v>477</v>
      </c>
      <c r="H87">
        <v>2</v>
      </c>
      <c r="I87">
        <v>403</v>
      </c>
      <c r="J87" s="23">
        <v>94</v>
      </c>
      <c r="K87" s="23">
        <v>96</v>
      </c>
      <c r="L87" s="23">
        <v>-2</v>
      </c>
      <c r="M87" s="23">
        <v>79</v>
      </c>
      <c r="N87" s="23">
        <v>80</v>
      </c>
      <c r="O87" s="23">
        <v>-1</v>
      </c>
      <c r="P87" s="23">
        <v>94</v>
      </c>
      <c r="Q87" s="23">
        <v>92</v>
      </c>
      <c r="R87" s="23">
        <v>2</v>
      </c>
      <c r="S87" s="23">
        <v>95</v>
      </c>
      <c r="T87" s="23">
        <v>94</v>
      </c>
      <c r="U87">
        <v>0</v>
      </c>
    </row>
    <row r="88" spans="1:21" ht="12.75">
      <c r="A88" t="s">
        <v>304</v>
      </c>
      <c r="B88" t="s">
        <v>362</v>
      </c>
      <c r="C88" t="s">
        <v>481</v>
      </c>
      <c r="D88" t="s">
        <v>370</v>
      </c>
      <c r="E88" t="s">
        <v>371</v>
      </c>
      <c r="F88">
        <v>35051</v>
      </c>
      <c r="G88" t="s">
        <v>477</v>
      </c>
      <c r="H88">
        <v>2</v>
      </c>
      <c r="I88">
        <v>366</v>
      </c>
      <c r="J88" s="23">
        <v>94</v>
      </c>
      <c r="K88" s="23">
        <v>98</v>
      </c>
      <c r="L88" s="23">
        <v>-4</v>
      </c>
      <c r="M88" s="23">
        <v>82</v>
      </c>
      <c r="N88" s="23">
        <v>82</v>
      </c>
      <c r="O88" s="23">
        <v>0</v>
      </c>
      <c r="P88" s="23">
        <v>92</v>
      </c>
      <c r="Q88" s="23">
        <v>93</v>
      </c>
      <c r="R88" s="23">
        <v>-1</v>
      </c>
      <c r="S88" s="23">
        <v>97</v>
      </c>
      <c r="T88" s="23">
        <v>94</v>
      </c>
      <c r="U88">
        <v>0</v>
      </c>
    </row>
    <row r="89" spans="1:21" ht="12.75">
      <c r="A89" t="s">
        <v>304</v>
      </c>
      <c r="B89" t="s">
        <v>362</v>
      </c>
      <c r="C89" t="s">
        <v>372</v>
      </c>
      <c r="D89" t="s">
        <v>370</v>
      </c>
      <c r="E89" t="s">
        <v>373</v>
      </c>
      <c r="F89">
        <v>35051</v>
      </c>
      <c r="G89" t="s">
        <v>478</v>
      </c>
      <c r="H89">
        <v>5</v>
      </c>
      <c r="I89">
        <v>85</v>
      </c>
      <c r="J89" s="23">
        <v>100</v>
      </c>
      <c r="K89" s="23">
        <v>96</v>
      </c>
      <c r="L89" s="23">
        <v>4</v>
      </c>
      <c r="M89" s="23">
        <v>66</v>
      </c>
      <c r="N89" s="23">
        <v>66</v>
      </c>
      <c r="O89" s="23">
        <v>0</v>
      </c>
      <c r="P89" s="23">
        <v>90</v>
      </c>
      <c r="Q89" s="23">
        <v>90</v>
      </c>
      <c r="R89" s="23">
        <v>0</v>
      </c>
      <c r="S89" s="23">
        <v>97</v>
      </c>
      <c r="T89" s="23">
        <v>95</v>
      </c>
      <c r="U89">
        <v>0</v>
      </c>
    </row>
    <row r="90" spans="1:21" ht="12.75">
      <c r="A90" t="s">
        <v>304</v>
      </c>
      <c r="B90" t="s">
        <v>362</v>
      </c>
      <c r="C90" t="s">
        <v>483</v>
      </c>
      <c r="D90" t="s">
        <v>367</v>
      </c>
      <c r="E90" t="s">
        <v>369</v>
      </c>
      <c r="F90">
        <v>35047</v>
      </c>
      <c r="G90" t="s">
        <v>478</v>
      </c>
      <c r="H90">
        <v>1</v>
      </c>
      <c r="I90">
        <v>175</v>
      </c>
      <c r="J90" s="23">
        <v>98</v>
      </c>
      <c r="K90" s="23">
        <v>97</v>
      </c>
      <c r="L90" s="23">
        <v>1</v>
      </c>
      <c r="M90" s="23">
        <v>77</v>
      </c>
      <c r="N90" s="23">
        <v>78</v>
      </c>
      <c r="O90" s="23">
        <v>-1</v>
      </c>
      <c r="P90" s="23">
        <v>96</v>
      </c>
      <c r="Q90" s="23">
        <v>93</v>
      </c>
      <c r="R90" s="23">
        <v>3</v>
      </c>
      <c r="S90" s="23">
        <v>98</v>
      </c>
      <c r="T90" s="23">
        <v>97</v>
      </c>
      <c r="U90">
        <v>0</v>
      </c>
    </row>
    <row r="91" spans="1:21" ht="12.75">
      <c r="A91" t="s">
        <v>304</v>
      </c>
      <c r="B91" t="s">
        <v>362</v>
      </c>
      <c r="C91" t="s">
        <v>380</v>
      </c>
      <c r="D91" t="s">
        <v>381</v>
      </c>
      <c r="E91" t="s">
        <v>382</v>
      </c>
      <c r="F91">
        <v>35095</v>
      </c>
      <c r="G91" t="s">
        <v>478</v>
      </c>
      <c r="H91">
        <v>1</v>
      </c>
      <c r="I91">
        <v>54</v>
      </c>
      <c r="J91" s="23">
        <v>91</v>
      </c>
      <c r="K91" s="23">
        <v>96</v>
      </c>
      <c r="L91" s="23">
        <v>-5</v>
      </c>
      <c r="M91" s="23">
        <v>79</v>
      </c>
      <c r="N91" s="23">
        <v>69</v>
      </c>
      <c r="O91" s="23">
        <v>10</v>
      </c>
      <c r="P91" s="23">
        <v>92</v>
      </c>
      <c r="Q91" s="23">
        <v>89</v>
      </c>
      <c r="R91" s="23">
        <v>3</v>
      </c>
      <c r="S91" s="23">
        <v>92</v>
      </c>
      <c r="T91" s="23">
        <v>97</v>
      </c>
      <c r="U91">
        <v>0</v>
      </c>
    </row>
    <row r="92" spans="1:21" ht="12.75">
      <c r="A92" t="s">
        <v>304</v>
      </c>
      <c r="B92" t="s">
        <v>362</v>
      </c>
      <c r="C92" t="s">
        <v>301</v>
      </c>
      <c r="D92" t="s">
        <v>304</v>
      </c>
      <c r="E92" t="s">
        <v>411</v>
      </c>
      <c r="F92">
        <v>35238</v>
      </c>
      <c r="G92" t="s">
        <v>478</v>
      </c>
      <c r="H92">
        <v>2</v>
      </c>
      <c r="I92">
        <v>409</v>
      </c>
      <c r="J92" s="23">
        <v>99</v>
      </c>
      <c r="K92" s="23">
        <v>98</v>
      </c>
      <c r="L92" s="23">
        <v>1</v>
      </c>
      <c r="M92" s="23">
        <v>77</v>
      </c>
      <c r="N92" s="23">
        <v>81</v>
      </c>
      <c r="O92" s="23">
        <v>-4</v>
      </c>
      <c r="P92" s="23">
        <v>95</v>
      </c>
      <c r="Q92" s="23">
        <v>93</v>
      </c>
      <c r="R92" s="23">
        <v>2</v>
      </c>
      <c r="S92" s="23">
        <v>99</v>
      </c>
      <c r="T92" s="23">
        <v>94</v>
      </c>
      <c r="U92">
        <v>0</v>
      </c>
    </row>
    <row r="93" spans="1:21" ht="12.75">
      <c r="A93" t="s">
        <v>304</v>
      </c>
      <c r="B93" t="s">
        <v>362</v>
      </c>
      <c r="C93" t="s">
        <v>396</v>
      </c>
      <c r="D93" t="s">
        <v>392</v>
      </c>
      <c r="E93" t="s">
        <v>397</v>
      </c>
      <c r="F93">
        <v>35236</v>
      </c>
      <c r="G93" t="s">
        <v>478</v>
      </c>
      <c r="H93">
        <v>2</v>
      </c>
      <c r="I93">
        <v>283</v>
      </c>
      <c r="J93" s="23">
        <v>99</v>
      </c>
      <c r="K93" s="23">
        <v>96</v>
      </c>
      <c r="L93" s="23">
        <v>3</v>
      </c>
      <c r="M93" s="23">
        <v>83</v>
      </c>
      <c r="N93" s="23">
        <v>82</v>
      </c>
      <c r="O93" s="23">
        <v>1</v>
      </c>
      <c r="P93" s="23">
        <v>95</v>
      </c>
      <c r="Q93" s="23">
        <v>93</v>
      </c>
      <c r="R93" s="23">
        <v>2</v>
      </c>
      <c r="S93" s="23">
        <v>100</v>
      </c>
      <c r="T93" s="23">
        <v>94</v>
      </c>
      <c r="U93">
        <v>0</v>
      </c>
    </row>
    <row r="94" spans="1:21" ht="12.75">
      <c r="A94" t="s">
        <v>304</v>
      </c>
      <c r="B94" t="s">
        <v>362</v>
      </c>
      <c r="C94" t="s">
        <v>412</v>
      </c>
      <c r="D94" t="s">
        <v>304</v>
      </c>
      <c r="E94" t="s">
        <v>413</v>
      </c>
      <c r="F94">
        <v>35238</v>
      </c>
      <c r="G94" t="s">
        <v>478</v>
      </c>
      <c r="H94">
        <v>1</v>
      </c>
      <c r="I94">
        <v>231</v>
      </c>
      <c r="J94" s="23">
        <v>93</v>
      </c>
      <c r="K94" s="23">
        <v>97</v>
      </c>
      <c r="L94" s="23">
        <v>-4</v>
      </c>
      <c r="M94" s="23">
        <v>73</v>
      </c>
      <c r="N94" s="23">
        <v>78</v>
      </c>
      <c r="O94" s="23">
        <v>-5</v>
      </c>
      <c r="P94" s="23">
        <v>87</v>
      </c>
      <c r="Q94" s="23">
        <v>93</v>
      </c>
      <c r="R94" s="23">
        <v>-6</v>
      </c>
      <c r="S94" s="23">
        <v>96</v>
      </c>
      <c r="T94" s="23">
        <v>97</v>
      </c>
      <c r="U94">
        <v>0</v>
      </c>
    </row>
    <row r="95" spans="1:21" ht="12.75">
      <c r="A95" t="s">
        <v>304</v>
      </c>
      <c r="B95" t="s">
        <v>362</v>
      </c>
      <c r="C95" t="s">
        <v>414</v>
      </c>
      <c r="D95" t="s">
        <v>304</v>
      </c>
      <c r="E95" t="s">
        <v>415</v>
      </c>
      <c r="F95">
        <v>35238</v>
      </c>
      <c r="G95" t="s">
        <v>478</v>
      </c>
      <c r="H95">
        <v>3</v>
      </c>
      <c r="I95">
        <v>127</v>
      </c>
      <c r="J95" s="23">
        <v>89</v>
      </c>
      <c r="K95" s="23">
        <v>89</v>
      </c>
      <c r="L95" s="23">
        <v>0</v>
      </c>
      <c r="M95" s="23">
        <v>48</v>
      </c>
      <c r="N95" s="23">
        <v>61</v>
      </c>
      <c r="O95" s="23">
        <v>-13</v>
      </c>
      <c r="P95" s="23">
        <v>71</v>
      </c>
      <c r="Q95" s="23">
        <v>80</v>
      </c>
      <c r="R95" s="23">
        <v>-9</v>
      </c>
      <c r="S95" s="23">
        <v>87</v>
      </c>
      <c r="T95" s="23">
        <v>95</v>
      </c>
      <c r="U95">
        <v>0</v>
      </c>
    </row>
    <row r="96" spans="1:21" ht="12.75">
      <c r="A96" t="s">
        <v>304</v>
      </c>
      <c r="B96" t="s">
        <v>362</v>
      </c>
      <c r="C96" t="s">
        <v>350</v>
      </c>
      <c r="D96" t="s">
        <v>304</v>
      </c>
      <c r="E96" t="s">
        <v>225</v>
      </c>
      <c r="F96">
        <v>35238</v>
      </c>
      <c r="G96" t="s">
        <v>478</v>
      </c>
      <c r="H96">
        <v>4</v>
      </c>
      <c r="I96">
        <v>50</v>
      </c>
      <c r="J96" s="23">
        <v>88</v>
      </c>
      <c r="K96" s="23">
        <v>89</v>
      </c>
      <c r="L96" s="23">
        <v>-1</v>
      </c>
      <c r="M96" s="23">
        <v>59</v>
      </c>
      <c r="N96" s="23">
        <v>52</v>
      </c>
      <c r="O96" s="23">
        <v>7</v>
      </c>
      <c r="P96" s="23">
        <v>83</v>
      </c>
      <c r="Q96" s="23">
        <v>78</v>
      </c>
      <c r="R96" s="23">
        <v>5</v>
      </c>
      <c r="S96" s="23">
        <v>83</v>
      </c>
      <c r="T96" s="23">
        <v>94</v>
      </c>
      <c r="U96">
        <v>0</v>
      </c>
    </row>
    <row r="97" spans="1:21" ht="12.75">
      <c r="A97" t="s">
        <v>304</v>
      </c>
      <c r="B97" t="s">
        <v>362</v>
      </c>
      <c r="C97" t="s">
        <v>226</v>
      </c>
      <c r="D97" t="s">
        <v>304</v>
      </c>
      <c r="E97" t="s">
        <v>227</v>
      </c>
      <c r="F97">
        <v>35238</v>
      </c>
      <c r="G97" t="s">
        <v>477</v>
      </c>
      <c r="H97">
        <v>2</v>
      </c>
      <c r="I97">
        <v>399</v>
      </c>
      <c r="J97" s="23">
        <v>92</v>
      </c>
      <c r="K97" s="23">
        <v>96</v>
      </c>
      <c r="L97" s="23">
        <v>-4</v>
      </c>
      <c r="M97" s="23">
        <v>83</v>
      </c>
      <c r="N97" s="23">
        <v>80</v>
      </c>
      <c r="O97" s="23">
        <v>3</v>
      </c>
      <c r="P97" s="23">
        <v>91</v>
      </c>
      <c r="Q97" s="23">
        <v>92</v>
      </c>
      <c r="R97" s="23">
        <v>-1</v>
      </c>
      <c r="S97" s="23">
        <v>94</v>
      </c>
      <c r="T97" s="23">
        <v>94</v>
      </c>
      <c r="U97">
        <v>0</v>
      </c>
    </row>
    <row r="98" spans="1:21" ht="12.75">
      <c r="A98" t="s">
        <v>304</v>
      </c>
      <c r="B98" t="s">
        <v>362</v>
      </c>
      <c r="C98" t="s">
        <v>377</v>
      </c>
      <c r="D98" t="s">
        <v>378</v>
      </c>
      <c r="E98" t="s">
        <v>379</v>
      </c>
      <c r="F98">
        <v>35093</v>
      </c>
      <c r="G98" t="s">
        <v>477</v>
      </c>
      <c r="H98">
        <v>4</v>
      </c>
      <c r="I98">
        <v>72</v>
      </c>
      <c r="J98" s="23">
        <v>100</v>
      </c>
      <c r="K98" s="23">
        <v>99</v>
      </c>
      <c r="L98" s="23">
        <v>1</v>
      </c>
      <c r="M98" s="23">
        <v>78</v>
      </c>
      <c r="N98" s="23">
        <v>83</v>
      </c>
      <c r="O98" s="23">
        <v>-5</v>
      </c>
      <c r="P98" s="23">
        <v>92</v>
      </c>
      <c r="Q98" s="23">
        <v>94</v>
      </c>
      <c r="R98" s="23">
        <v>-2</v>
      </c>
      <c r="S98" s="23">
        <v>100</v>
      </c>
      <c r="T98" s="23">
        <v>94</v>
      </c>
      <c r="U98">
        <v>0</v>
      </c>
    </row>
    <row r="99" spans="1:21" ht="12.75">
      <c r="A99" t="s">
        <v>304</v>
      </c>
      <c r="B99" t="s">
        <v>243</v>
      </c>
      <c r="C99" t="s">
        <v>279</v>
      </c>
      <c r="D99" t="s">
        <v>280</v>
      </c>
      <c r="E99" t="s">
        <v>281</v>
      </c>
      <c r="F99">
        <v>56260</v>
      </c>
      <c r="G99" t="s">
        <v>477</v>
      </c>
      <c r="H99">
        <v>2</v>
      </c>
      <c r="I99">
        <v>369</v>
      </c>
      <c r="J99" s="23">
        <v>92</v>
      </c>
      <c r="K99" s="23">
        <v>96</v>
      </c>
      <c r="L99" s="23">
        <v>-4</v>
      </c>
      <c r="M99" s="23">
        <v>78</v>
      </c>
      <c r="N99" s="23">
        <v>76</v>
      </c>
      <c r="O99" s="23">
        <v>2</v>
      </c>
      <c r="P99" s="23">
        <v>88</v>
      </c>
      <c r="Q99" s="23">
        <v>90</v>
      </c>
      <c r="R99" s="23">
        <v>-2</v>
      </c>
      <c r="S99" s="23">
        <v>94</v>
      </c>
      <c r="T99" s="23">
        <v>94</v>
      </c>
      <c r="U99">
        <v>0</v>
      </c>
    </row>
    <row r="100" spans="1:21" ht="12.75">
      <c r="A100" t="s">
        <v>304</v>
      </c>
      <c r="B100" t="s">
        <v>243</v>
      </c>
      <c r="C100" t="s">
        <v>244</v>
      </c>
      <c r="D100" t="s">
        <v>245</v>
      </c>
      <c r="E100" t="s">
        <v>246</v>
      </c>
      <c r="F100">
        <v>56007</v>
      </c>
      <c r="G100" t="s">
        <v>477</v>
      </c>
      <c r="H100">
        <v>2</v>
      </c>
      <c r="I100">
        <v>259</v>
      </c>
      <c r="J100" s="23">
        <v>95</v>
      </c>
      <c r="K100" s="23">
        <v>94</v>
      </c>
      <c r="L100" s="23">
        <v>1</v>
      </c>
      <c r="M100" s="23">
        <v>71</v>
      </c>
      <c r="N100" s="23">
        <v>78</v>
      </c>
      <c r="O100" s="23">
        <v>-7</v>
      </c>
      <c r="P100" s="23">
        <v>86</v>
      </c>
      <c r="Q100" s="23">
        <v>92</v>
      </c>
      <c r="R100" s="23">
        <v>-6</v>
      </c>
      <c r="S100" s="23">
        <v>96</v>
      </c>
      <c r="T100" s="23">
        <v>94</v>
      </c>
      <c r="U100">
        <v>0</v>
      </c>
    </row>
    <row r="101" spans="1:21" ht="12.75">
      <c r="A101" t="s">
        <v>304</v>
      </c>
      <c r="B101" t="s">
        <v>243</v>
      </c>
      <c r="C101" t="s">
        <v>250</v>
      </c>
      <c r="D101" t="s">
        <v>251</v>
      </c>
      <c r="E101" t="s">
        <v>252</v>
      </c>
      <c r="F101">
        <v>56075</v>
      </c>
      <c r="G101" t="s">
        <v>477</v>
      </c>
      <c r="H101">
        <v>2</v>
      </c>
      <c r="I101">
        <v>132</v>
      </c>
      <c r="J101" s="23">
        <v>86</v>
      </c>
      <c r="K101" s="23">
        <v>94</v>
      </c>
      <c r="L101" s="23">
        <v>-8</v>
      </c>
      <c r="M101" s="23">
        <v>74</v>
      </c>
      <c r="N101" s="23">
        <v>80</v>
      </c>
      <c r="O101" s="23">
        <v>-6</v>
      </c>
      <c r="P101" s="23">
        <v>87</v>
      </c>
      <c r="Q101" s="23">
        <v>92</v>
      </c>
      <c r="R101" s="23">
        <v>-5</v>
      </c>
      <c r="S101" s="23">
        <v>96</v>
      </c>
      <c r="T101" s="23">
        <v>94</v>
      </c>
      <c r="U101">
        <v>0</v>
      </c>
    </row>
    <row r="102" spans="1:21" ht="12.75">
      <c r="A102" t="s">
        <v>304</v>
      </c>
      <c r="B102" t="s">
        <v>243</v>
      </c>
      <c r="C102" t="s">
        <v>491</v>
      </c>
      <c r="D102" t="s">
        <v>280</v>
      </c>
      <c r="E102" t="s">
        <v>282</v>
      </c>
      <c r="F102">
        <v>56260</v>
      </c>
      <c r="G102" t="s">
        <v>477</v>
      </c>
      <c r="H102">
        <v>2</v>
      </c>
      <c r="I102">
        <v>252</v>
      </c>
      <c r="J102" s="23">
        <v>95</v>
      </c>
      <c r="K102" s="23">
        <v>96</v>
      </c>
      <c r="L102" s="23">
        <v>-1</v>
      </c>
      <c r="M102" s="23">
        <v>81</v>
      </c>
      <c r="N102" s="23">
        <v>79</v>
      </c>
      <c r="O102" s="23">
        <v>2</v>
      </c>
      <c r="P102" s="23">
        <v>96</v>
      </c>
      <c r="Q102" s="23">
        <v>93</v>
      </c>
      <c r="R102" s="23">
        <v>3</v>
      </c>
      <c r="S102" s="23">
        <v>99</v>
      </c>
      <c r="T102" s="23">
        <v>94</v>
      </c>
      <c r="U102">
        <v>0</v>
      </c>
    </row>
    <row r="103" spans="1:21" ht="12.75">
      <c r="A103" t="s">
        <v>304</v>
      </c>
      <c r="B103" t="s">
        <v>243</v>
      </c>
      <c r="C103" t="s">
        <v>417</v>
      </c>
      <c r="D103" t="s">
        <v>259</v>
      </c>
      <c r="E103" t="s">
        <v>260</v>
      </c>
      <c r="F103">
        <v>56121</v>
      </c>
      <c r="G103" t="s">
        <v>477</v>
      </c>
      <c r="H103">
        <v>3</v>
      </c>
      <c r="I103">
        <v>249</v>
      </c>
      <c r="J103" s="23">
        <v>95</v>
      </c>
      <c r="K103" s="23">
        <v>94</v>
      </c>
      <c r="L103" s="23">
        <v>1</v>
      </c>
      <c r="M103" s="23">
        <v>76</v>
      </c>
      <c r="N103" s="23">
        <v>72</v>
      </c>
      <c r="O103" s="23">
        <v>4</v>
      </c>
      <c r="P103" s="23">
        <v>93</v>
      </c>
      <c r="Q103" s="23">
        <v>91</v>
      </c>
      <c r="R103" s="23">
        <v>2</v>
      </c>
      <c r="S103" s="23">
        <v>96</v>
      </c>
      <c r="T103" s="23">
        <v>95</v>
      </c>
      <c r="U103">
        <v>0</v>
      </c>
    </row>
    <row r="104" spans="1:21" ht="12.75">
      <c r="A104" t="s">
        <v>304</v>
      </c>
      <c r="B104" t="s">
        <v>243</v>
      </c>
      <c r="C104" t="s">
        <v>261</v>
      </c>
      <c r="D104" t="s">
        <v>259</v>
      </c>
      <c r="E104" t="s">
        <v>262</v>
      </c>
      <c r="F104">
        <v>56121</v>
      </c>
      <c r="G104" t="s">
        <v>477</v>
      </c>
      <c r="H104">
        <v>2</v>
      </c>
      <c r="I104">
        <v>480</v>
      </c>
      <c r="J104" s="23">
        <v>95</v>
      </c>
      <c r="K104" s="23">
        <v>96</v>
      </c>
      <c r="L104" s="23">
        <v>-1</v>
      </c>
      <c r="M104" s="23">
        <v>73</v>
      </c>
      <c r="N104" s="23">
        <v>79</v>
      </c>
      <c r="O104" s="23">
        <v>-6</v>
      </c>
      <c r="P104" s="23">
        <v>88</v>
      </c>
      <c r="Q104" s="23">
        <v>92</v>
      </c>
      <c r="R104" s="23">
        <v>-4</v>
      </c>
      <c r="S104" s="23">
        <v>96</v>
      </c>
      <c r="T104" s="23">
        <v>94</v>
      </c>
      <c r="U104">
        <v>0</v>
      </c>
    </row>
    <row r="105" spans="1:21" ht="12.75">
      <c r="A105" t="s">
        <v>304</v>
      </c>
      <c r="B105" t="s">
        <v>243</v>
      </c>
      <c r="C105" t="s">
        <v>421</v>
      </c>
      <c r="D105" t="s">
        <v>257</v>
      </c>
      <c r="E105" t="s">
        <v>258</v>
      </c>
      <c r="F105">
        <v>56098</v>
      </c>
      <c r="G105" t="s">
        <v>477</v>
      </c>
      <c r="H105">
        <v>3</v>
      </c>
      <c r="I105">
        <v>156</v>
      </c>
      <c r="J105" s="23">
        <v>96</v>
      </c>
      <c r="K105" s="23">
        <v>90</v>
      </c>
      <c r="L105" s="23">
        <v>6</v>
      </c>
      <c r="M105" s="23">
        <v>72</v>
      </c>
      <c r="N105" s="23">
        <v>72</v>
      </c>
      <c r="O105" s="23">
        <v>0</v>
      </c>
      <c r="P105" s="23">
        <v>93</v>
      </c>
      <c r="Q105" s="23">
        <v>89</v>
      </c>
      <c r="R105" s="23">
        <v>4</v>
      </c>
      <c r="S105" s="23">
        <v>98</v>
      </c>
      <c r="T105" s="23">
        <v>95</v>
      </c>
      <c r="U105">
        <v>0</v>
      </c>
    </row>
    <row r="106" spans="1:21" ht="12.75">
      <c r="A106" t="s">
        <v>304</v>
      </c>
      <c r="B106" t="s">
        <v>243</v>
      </c>
      <c r="C106" t="s">
        <v>268</v>
      </c>
      <c r="D106" t="s">
        <v>269</v>
      </c>
      <c r="E106" t="s">
        <v>270</v>
      </c>
      <c r="F106">
        <v>56178</v>
      </c>
      <c r="G106" t="s">
        <v>478</v>
      </c>
      <c r="H106">
        <v>2</v>
      </c>
      <c r="I106">
        <v>245</v>
      </c>
      <c r="J106" s="23">
        <v>99</v>
      </c>
      <c r="K106" s="23">
        <v>96</v>
      </c>
      <c r="L106" s="23">
        <v>3</v>
      </c>
      <c r="M106" s="23">
        <v>78</v>
      </c>
      <c r="N106" s="23">
        <v>77</v>
      </c>
      <c r="O106" s="23">
        <v>1</v>
      </c>
      <c r="P106" s="23">
        <v>92</v>
      </c>
      <c r="Q106" s="23">
        <v>91</v>
      </c>
      <c r="R106" s="23">
        <v>1</v>
      </c>
      <c r="S106" s="23">
        <v>99</v>
      </c>
      <c r="T106" s="23">
        <v>94</v>
      </c>
      <c r="U106">
        <v>0</v>
      </c>
    </row>
    <row r="107" spans="1:21" ht="12.75">
      <c r="A107" t="s">
        <v>304</v>
      </c>
      <c r="B107" t="s">
        <v>243</v>
      </c>
      <c r="C107" t="s">
        <v>271</v>
      </c>
      <c r="D107" t="s">
        <v>269</v>
      </c>
      <c r="E107" t="s">
        <v>272</v>
      </c>
      <c r="F107">
        <v>56178</v>
      </c>
      <c r="G107" t="s">
        <v>477</v>
      </c>
      <c r="H107">
        <v>2</v>
      </c>
      <c r="I107">
        <v>252</v>
      </c>
      <c r="J107" s="23">
        <v>95</v>
      </c>
      <c r="K107" s="23">
        <v>95</v>
      </c>
      <c r="L107" s="23">
        <v>0</v>
      </c>
      <c r="M107" s="23">
        <v>81</v>
      </c>
      <c r="N107" s="23">
        <v>79</v>
      </c>
      <c r="O107" s="23">
        <v>2</v>
      </c>
      <c r="P107" s="23">
        <v>93</v>
      </c>
      <c r="Q107" s="23">
        <v>93</v>
      </c>
      <c r="R107" s="23">
        <v>0</v>
      </c>
      <c r="S107" s="23">
        <v>98</v>
      </c>
      <c r="T107" s="23">
        <v>94</v>
      </c>
      <c r="U107">
        <v>0</v>
      </c>
    </row>
    <row r="108" spans="1:21" ht="12.75">
      <c r="A108" t="s">
        <v>304</v>
      </c>
      <c r="B108" t="s">
        <v>243</v>
      </c>
      <c r="C108" t="s">
        <v>300</v>
      </c>
      <c r="D108" t="s">
        <v>266</v>
      </c>
      <c r="E108" t="s">
        <v>267</v>
      </c>
      <c r="F108">
        <v>56165</v>
      </c>
      <c r="G108" t="s">
        <v>478</v>
      </c>
      <c r="H108">
        <v>2</v>
      </c>
      <c r="I108">
        <v>283</v>
      </c>
      <c r="J108" s="23">
        <v>99</v>
      </c>
      <c r="K108" s="23">
        <v>97</v>
      </c>
      <c r="L108" s="23">
        <v>2</v>
      </c>
      <c r="M108" s="23">
        <v>88</v>
      </c>
      <c r="N108" s="23">
        <v>81</v>
      </c>
      <c r="O108" s="23">
        <v>7</v>
      </c>
      <c r="P108" s="23">
        <v>95</v>
      </c>
      <c r="Q108" s="23">
        <v>93</v>
      </c>
      <c r="R108" s="23">
        <v>2</v>
      </c>
      <c r="S108" s="23">
        <v>99</v>
      </c>
      <c r="T108" s="23">
        <v>94</v>
      </c>
      <c r="U108">
        <v>0</v>
      </c>
    </row>
    <row r="109" spans="1:21" ht="12.75">
      <c r="A109" t="s">
        <v>304</v>
      </c>
      <c r="B109" t="s">
        <v>243</v>
      </c>
      <c r="C109" t="s">
        <v>273</v>
      </c>
      <c r="D109" t="s">
        <v>274</v>
      </c>
      <c r="E109" t="s">
        <v>275</v>
      </c>
      <c r="F109">
        <v>56184</v>
      </c>
      <c r="G109" t="s">
        <v>477</v>
      </c>
      <c r="H109">
        <v>3</v>
      </c>
      <c r="I109">
        <v>171</v>
      </c>
      <c r="J109" s="23">
        <v>96</v>
      </c>
      <c r="K109" s="23">
        <v>96</v>
      </c>
      <c r="L109" s="23">
        <v>0</v>
      </c>
      <c r="M109" s="23">
        <v>75</v>
      </c>
      <c r="N109" s="23">
        <v>77</v>
      </c>
      <c r="O109" s="23">
        <v>-2</v>
      </c>
      <c r="P109" s="23">
        <v>92</v>
      </c>
      <c r="Q109" s="23">
        <v>92</v>
      </c>
      <c r="R109" s="23">
        <v>0</v>
      </c>
      <c r="S109" s="23">
        <v>99</v>
      </c>
      <c r="T109" s="23">
        <v>95</v>
      </c>
      <c r="U109">
        <v>0</v>
      </c>
    </row>
    <row r="110" spans="1:21" ht="12.75">
      <c r="A110" t="s">
        <v>304</v>
      </c>
      <c r="B110" t="s">
        <v>243</v>
      </c>
      <c r="C110" t="s">
        <v>253</v>
      </c>
      <c r="D110" t="s">
        <v>254</v>
      </c>
      <c r="E110" t="s">
        <v>255</v>
      </c>
      <c r="F110">
        <v>56083</v>
      </c>
      <c r="G110" t="s">
        <v>478</v>
      </c>
      <c r="H110">
        <v>2</v>
      </c>
      <c r="I110">
        <v>148</v>
      </c>
      <c r="J110" s="23">
        <v>99</v>
      </c>
      <c r="K110" s="23">
        <v>95</v>
      </c>
      <c r="L110" s="23">
        <v>4</v>
      </c>
      <c r="M110" s="23">
        <v>91</v>
      </c>
      <c r="N110" s="23">
        <v>78</v>
      </c>
      <c r="O110" s="23">
        <v>13</v>
      </c>
      <c r="P110" s="23">
        <v>97</v>
      </c>
      <c r="Q110" s="23">
        <v>91</v>
      </c>
      <c r="R110" s="23">
        <v>6</v>
      </c>
      <c r="S110" s="23">
        <v>99</v>
      </c>
      <c r="T110" s="23">
        <v>94</v>
      </c>
      <c r="U110">
        <v>0</v>
      </c>
    </row>
    <row r="111" spans="1:21" ht="12.75">
      <c r="A111" t="s">
        <v>304</v>
      </c>
      <c r="B111" t="s">
        <v>243</v>
      </c>
      <c r="C111" t="s">
        <v>283</v>
      </c>
      <c r="D111" t="s">
        <v>280</v>
      </c>
      <c r="E111" t="s">
        <v>284</v>
      </c>
      <c r="F111">
        <v>56260</v>
      </c>
      <c r="G111" t="s">
        <v>478</v>
      </c>
      <c r="H111">
        <v>4</v>
      </c>
      <c r="I111">
        <v>198</v>
      </c>
      <c r="J111" s="23">
        <v>99</v>
      </c>
      <c r="K111" s="23">
        <v>96</v>
      </c>
      <c r="L111" s="23">
        <v>3</v>
      </c>
      <c r="M111" s="23">
        <v>86</v>
      </c>
      <c r="N111" s="23">
        <v>76</v>
      </c>
      <c r="O111" s="23">
        <v>10</v>
      </c>
      <c r="P111" s="23">
        <v>94</v>
      </c>
      <c r="Q111" s="23">
        <v>92</v>
      </c>
      <c r="R111" s="23">
        <v>2</v>
      </c>
      <c r="S111" s="23">
        <v>99</v>
      </c>
      <c r="T111" s="23">
        <v>94</v>
      </c>
      <c r="U111">
        <v>0</v>
      </c>
    </row>
    <row r="112" spans="1:21" ht="12.75">
      <c r="A112" t="s">
        <v>304</v>
      </c>
      <c r="B112" t="s">
        <v>243</v>
      </c>
      <c r="C112" t="s">
        <v>263</v>
      </c>
      <c r="D112" t="s">
        <v>259</v>
      </c>
      <c r="E112" t="s">
        <v>264</v>
      </c>
      <c r="F112">
        <v>56121</v>
      </c>
      <c r="G112" t="s">
        <v>478</v>
      </c>
      <c r="H112">
        <v>3</v>
      </c>
      <c r="I112">
        <v>116</v>
      </c>
      <c r="J112" s="23">
        <v>97</v>
      </c>
      <c r="K112" s="23">
        <v>95</v>
      </c>
      <c r="L112" s="23">
        <v>2</v>
      </c>
      <c r="M112" s="23">
        <v>57</v>
      </c>
      <c r="N112" s="23">
        <v>70</v>
      </c>
      <c r="O112" s="23">
        <v>-13</v>
      </c>
      <c r="P112" s="23">
        <v>93</v>
      </c>
      <c r="Q112" s="23">
        <v>91</v>
      </c>
      <c r="R112" s="23">
        <v>2</v>
      </c>
      <c r="S112" s="23">
        <v>97</v>
      </c>
      <c r="T112" s="23">
        <v>95</v>
      </c>
      <c r="U112">
        <v>0</v>
      </c>
    </row>
    <row r="113" spans="1:21" ht="12.75">
      <c r="A113" t="s">
        <v>304</v>
      </c>
      <c r="B113" t="s">
        <v>243</v>
      </c>
      <c r="C113" t="s">
        <v>285</v>
      </c>
      <c r="D113" t="s">
        <v>280</v>
      </c>
      <c r="E113" t="s">
        <v>286</v>
      </c>
      <c r="F113">
        <v>56260</v>
      </c>
      <c r="G113" t="s">
        <v>478</v>
      </c>
      <c r="H113">
        <v>1</v>
      </c>
      <c r="I113">
        <v>158</v>
      </c>
      <c r="J113" s="23">
        <v>97</v>
      </c>
      <c r="K113" s="23">
        <v>95</v>
      </c>
      <c r="L113" s="23">
        <v>2</v>
      </c>
      <c r="M113" s="23">
        <v>68</v>
      </c>
      <c r="N113" s="23">
        <v>71</v>
      </c>
      <c r="O113" s="23">
        <v>-3</v>
      </c>
      <c r="P113" s="23">
        <v>89</v>
      </c>
      <c r="Q113" s="23">
        <v>90</v>
      </c>
      <c r="R113" s="23">
        <v>-1</v>
      </c>
      <c r="S113" s="23">
        <v>99</v>
      </c>
      <c r="T113" s="23">
        <v>97</v>
      </c>
      <c r="U113">
        <v>0</v>
      </c>
    </row>
    <row r="114" spans="1:21" ht="12.75">
      <c r="A114" t="s">
        <v>304</v>
      </c>
      <c r="B114" t="s">
        <v>243</v>
      </c>
      <c r="C114" t="s">
        <v>483</v>
      </c>
      <c r="D114" t="s">
        <v>280</v>
      </c>
      <c r="E114" t="s">
        <v>287</v>
      </c>
      <c r="F114">
        <v>56260</v>
      </c>
      <c r="G114" t="s">
        <v>478</v>
      </c>
      <c r="H114">
        <v>3</v>
      </c>
      <c r="I114">
        <v>43</v>
      </c>
      <c r="J114" s="23">
        <v>95</v>
      </c>
      <c r="K114" s="23">
        <v>95</v>
      </c>
      <c r="L114" s="23">
        <v>0</v>
      </c>
      <c r="M114" s="23">
        <v>65</v>
      </c>
      <c r="N114" s="23">
        <v>67</v>
      </c>
      <c r="O114" s="23">
        <v>-2</v>
      </c>
      <c r="P114" s="23">
        <v>82</v>
      </c>
      <c r="Q114" s="23">
        <v>89</v>
      </c>
      <c r="R114" s="23">
        <v>-7</v>
      </c>
      <c r="S114" s="23">
        <v>93</v>
      </c>
      <c r="T114" s="23">
        <v>95</v>
      </c>
      <c r="U114">
        <v>0</v>
      </c>
    </row>
    <row r="115" spans="1:21" ht="12.75">
      <c r="A115" t="s">
        <v>304</v>
      </c>
      <c r="B115" t="s">
        <v>243</v>
      </c>
      <c r="C115" t="s">
        <v>484</v>
      </c>
      <c r="D115" t="s">
        <v>259</v>
      </c>
      <c r="E115" t="s">
        <v>265</v>
      </c>
      <c r="F115">
        <v>56121</v>
      </c>
      <c r="G115" t="s">
        <v>478</v>
      </c>
      <c r="H115">
        <v>2</v>
      </c>
      <c r="I115">
        <v>338</v>
      </c>
      <c r="J115" s="23">
        <v>96</v>
      </c>
      <c r="K115" s="23">
        <v>96</v>
      </c>
      <c r="L115" s="23">
        <v>0</v>
      </c>
      <c r="M115" s="23">
        <v>78</v>
      </c>
      <c r="N115" s="23">
        <v>72</v>
      </c>
      <c r="O115" s="23">
        <v>6</v>
      </c>
      <c r="P115" s="23">
        <v>93</v>
      </c>
      <c r="Q115" s="23">
        <v>88</v>
      </c>
      <c r="R115" s="23">
        <v>5</v>
      </c>
      <c r="S115" s="23">
        <v>97</v>
      </c>
      <c r="T115" s="23">
        <v>94</v>
      </c>
      <c r="U115">
        <v>0</v>
      </c>
    </row>
    <row r="116" spans="1:21" ht="12.75">
      <c r="A116" t="s">
        <v>304</v>
      </c>
      <c r="B116" t="s">
        <v>243</v>
      </c>
      <c r="C116" t="s">
        <v>288</v>
      </c>
      <c r="D116" t="s">
        <v>280</v>
      </c>
      <c r="E116" t="s">
        <v>289</v>
      </c>
      <c r="F116">
        <v>56260</v>
      </c>
      <c r="G116" t="s">
        <v>478</v>
      </c>
      <c r="H116">
        <v>2</v>
      </c>
      <c r="I116">
        <v>488</v>
      </c>
      <c r="J116" s="23">
        <v>99</v>
      </c>
      <c r="K116" s="23">
        <v>97</v>
      </c>
      <c r="L116" s="23">
        <v>2</v>
      </c>
      <c r="M116" s="23">
        <v>88</v>
      </c>
      <c r="N116" s="23">
        <v>81</v>
      </c>
      <c r="O116" s="23">
        <v>7</v>
      </c>
      <c r="P116" s="23">
        <v>95</v>
      </c>
      <c r="Q116" s="23">
        <v>93</v>
      </c>
      <c r="R116" s="23">
        <v>2</v>
      </c>
      <c r="S116" s="23">
        <v>99</v>
      </c>
      <c r="T116" s="23">
        <v>94</v>
      </c>
      <c r="U116">
        <v>0</v>
      </c>
    </row>
    <row r="117" spans="1:21" ht="12.75">
      <c r="A117" t="s">
        <v>304</v>
      </c>
      <c r="B117" t="s">
        <v>243</v>
      </c>
      <c r="C117" t="s">
        <v>276</v>
      </c>
      <c r="D117" t="s">
        <v>277</v>
      </c>
      <c r="E117" t="s">
        <v>278</v>
      </c>
      <c r="F117">
        <v>56263</v>
      </c>
      <c r="G117" t="s">
        <v>478</v>
      </c>
      <c r="H117">
        <v>2</v>
      </c>
      <c r="I117">
        <v>181</v>
      </c>
      <c r="J117" s="23">
        <v>97</v>
      </c>
      <c r="K117" s="23">
        <v>96</v>
      </c>
      <c r="L117" s="23">
        <v>1</v>
      </c>
      <c r="M117" s="23">
        <v>84</v>
      </c>
      <c r="N117" s="23">
        <v>78</v>
      </c>
      <c r="O117" s="23">
        <v>6</v>
      </c>
      <c r="P117" s="23">
        <v>94</v>
      </c>
      <c r="Q117" s="23">
        <v>91</v>
      </c>
      <c r="R117" s="23">
        <v>3</v>
      </c>
      <c r="S117" s="23">
        <v>99</v>
      </c>
      <c r="T117" s="23">
        <v>94</v>
      </c>
      <c r="U117">
        <v>0</v>
      </c>
    </row>
    <row r="118" spans="1:21" ht="12.75">
      <c r="A118" t="s">
        <v>304</v>
      </c>
      <c r="B118" t="s">
        <v>243</v>
      </c>
      <c r="C118" t="s">
        <v>247</v>
      </c>
      <c r="D118" t="s">
        <v>248</v>
      </c>
      <c r="E118" t="s">
        <v>249</v>
      </c>
      <c r="F118">
        <v>56066</v>
      </c>
      <c r="G118" t="s">
        <v>478</v>
      </c>
      <c r="H118">
        <v>2</v>
      </c>
      <c r="I118">
        <v>49</v>
      </c>
      <c r="J118" s="23">
        <v>94</v>
      </c>
      <c r="K118" s="23">
        <v>93</v>
      </c>
      <c r="L118" s="23">
        <v>1</v>
      </c>
      <c r="M118" s="23">
        <v>76</v>
      </c>
      <c r="N118" s="23">
        <v>79</v>
      </c>
      <c r="O118" s="23">
        <v>-3</v>
      </c>
      <c r="P118" s="23">
        <v>86</v>
      </c>
      <c r="Q118" s="23">
        <v>92</v>
      </c>
      <c r="R118" s="23">
        <v>-6</v>
      </c>
      <c r="S118" s="23">
        <v>100</v>
      </c>
      <c r="T118" s="23">
        <v>94</v>
      </c>
      <c r="U118">
        <v>0</v>
      </c>
    </row>
    <row r="119" spans="1:21" ht="12.75">
      <c r="A119" t="s">
        <v>304</v>
      </c>
      <c r="B119" t="s">
        <v>243</v>
      </c>
      <c r="C119" t="s">
        <v>480</v>
      </c>
      <c r="D119" t="s">
        <v>254</v>
      </c>
      <c r="E119" t="s">
        <v>256</v>
      </c>
      <c r="F119">
        <v>56083</v>
      </c>
      <c r="G119" t="s">
        <v>477</v>
      </c>
      <c r="H119">
        <v>2</v>
      </c>
      <c r="I119">
        <v>203</v>
      </c>
      <c r="J119" s="23">
        <v>98</v>
      </c>
      <c r="K119" s="23">
        <v>95</v>
      </c>
      <c r="L119" s="23">
        <v>3</v>
      </c>
      <c r="M119" s="23">
        <v>82</v>
      </c>
      <c r="N119" s="23">
        <v>79</v>
      </c>
      <c r="O119" s="23">
        <v>3</v>
      </c>
      <c r="P119" s="23">
        <v>93</v>
      </c>
      <c r="Q119" s="23">
        <v>91</v>
      </c>
      <c r="R119" s="23">
        <v>2</v>
      </c>
      <c r="S119" s="23">
        <v>96</v>
      </c>
      <c r="T119" s="23">
        <v>94</v>
      </c>
      <c r="U119">
        <v>0</v>
      </c>
    </row>
  </sheetData>
  <sheetProtection/>
  <printOptions/>
  <pageMargins left="0.7874015748031497" right="0.7874015748031497" top="0.63" bottom="0.63" header="0.5118110236220472" footer="0.5118110236220472"/>
  <pageSetup fitToHeight="65" fitToWidth="1" horizontalDpi="600" verticalDpi="600" orientation="landscape" paperSize="9" scale="42" r:id="rId1"/>
  <headerFooter alignWithMargins="0">
    <oddHeader>&amp;CIndicateurs de résultats des lycées - &amp;F - &amp;A</oddHeader>
    <oddFooter>&amp;CMENESR DEPP&amp;R&amp;P/&amp;N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0:F40"/>
  <sheetViews>
    <sheetView showGridLines="0" view="pageLayout" workbookViewId="0" topLeftCell="A1">
      <selection activeCell="E11" sqref="E11"/>
    </sheetView>
  </sheetViews>
  <sheetFormatPr defaultColWidth="11.421875" defaultRowHeight="12.75"/>
  <cols>
    <col min="1" max="1" width="5.00390625" style="0" customWidth="1"/>
    <col min="2" max="2" width="16.140625" style="0" customWidth="1"/>
    <col min="3" max="4" width="16.57421875" style="0" customWidth="1"/>
    <col min="5" max="6" width="16.140625" style="0" customWidth="1"/>
    <col min="7" max="7" width="5.00390625" style="0" customWidth="1"/>
    <col min="8" max="8" width="12.140625" style="0" customWidth="1"/>
  </cols>
  <sheetData>
    <row r="10" spans="2:3" ht="28.5" customHeight="1">
      <c r="B10" s="1" t="s">
        <v>422</v>
      </c>
      <c r="C10" s="2" t="s">
        <v>310</v>
      </c>
    </row>
    <row r="11" spans="2:3" ht="12.75">
      <c r="B11" s="3"/>
      <c r="C11" s="4"/>
    </row>
    <row r="12" spans="2:3" ht="12.75">
      <c r="B12" s="3"/>
      <c r="C12" s="4"/>
    </row>
    <row r="13" spans="2:6" ht="43.5" customHeight="1">
      <c r="B13" s="5" t="s">
        <v>423</v>
      </c>
      <c r="C13" s="6" t="str">
        <f>INDEX(LP_res,MATCH($C$10,UAI_LP,FALSE),3)</f>
        <v>LYCEE DE LA FONTAINE DES EAUX (PROFESSIONNEL)</v>
      </c>
      <c r="D13" s="6"/>
      <c r="E13" s="6"/>
      <c r="F13" s="6"/>
    </row>
    <row r="14" spans="2:6" ht="26.25" customHeight="1">
      <c r="B14" s="5" t="s">
        <v>424</v>
      </c>
      <c r="C14" s="8" t="str">
        <f>INDEX(LP_res,MATCH($C$10,UAI_LP,FALSE),4)&amp;" - Etablissement "&amp;IF(INDEX(LP_res,MATCH($C$10,UAI_LP,FALSE),7)="PU","public","privé")</f>
        <v>DINAN - Etablissement public</v>
      </c>
      <c r="D14" s="8"/>
      <c r="E14" s="8"/>
      <c r="F14" s="8"/>
    </row>
    <row r="16" ht="15.75">
      <c r="B16" s="10" t="s">
        <v>441</v>
      </c>
    </row>
    <row r="17" ht="12.75">
      <c r="B17" s="11" t="s">
        <v>442</v>
      </c>
    </row>
    <row r="18" ht="13.5" thickBot="1"/>
    <row r="19" spans="3:6" ht="28.5" customHeight="1" thickBot="1" thickTop="1">
      <c r="C19" s="12" t="s">
        <v>427</v>
      </c>
      <c r="D19" s="12" t="s">
        <v>428</v>
      </c>
      <c r="E19" s="12" t="s">
        <v>429</v>
      </c>
      <c r="F19" s="12" t="s">
        <v>430</v>
      </c>
    </row>
    <row r="20" spans="2:6" ht="13.5" thickTop="1">
      <c r="B20" t="s">
        <v>443</v>
      </c>
      <c r="C20" s="13">
        <f>INDEX(LP_res,MATCH($C$10,UAI_LP,FALSE),9)</f>
        <v>93</v>
      </c>
      <c r="D20" s="13">
        <f>INDEX(LP_res,MATCH($C$10,UAI_LP,FALSE),10)</f>
        <v>93</v>
      </c>
      <c r="E20" s="13">
        <f>IF(INDEX(LP_res,MATCH($C$10,UAI_LP,FALSE),11)="ND","ND",IF(INDEX(LP_res,MATCH($C$10,UAI_LP,FALSE),11)&gt;0,"+ "&amp;INDEX(LP_res,MATCH($C$10,UAI_LP,FALSE),11)&amp;"",INDEX(LP_res,MATCH($C$10,UAI_LP,FALSE),11)))</f>
        <v>0</v>
      </c>
      <c r="F20" s="13">
        <f>INDEX(LP_res,MATCH($C$10,UAI_LP,FALSE),8)</f>
        <v>61</v>
      </c>
    </row>
    <row r="22" spans="2:6" ht="38.25" customHeight="1">
      <c r="B22" s="27" t="str">
        <f>"Dans l’établissement, "&amp;C20&amp;"% des "&amp;F20&amp;" élèves présents au baccalauréat professionnel ont obtenu leur diplôme. Le taux de réussite attendu était de "&amp;D20&amp;"% par rapport aux établissements comparables au plan national."</f>
        <v>Dans l’établissement, 93% des 61 élèves présents au baccalauréat professionnel ont obtenu leur diplôme. Le taux de réussite attendu était de 93% par rapport aux établissements comparables au plan national.</v>
      </c>
      <c r="C22" s="27"/>
      <c r="D22" s="27"/>
      <c r="E22" s="27"/>
      <c r="F22" s="27"/>
    </row>
    <row r="23" spans="2:6" ht="12.75" customHeight="1">
      <c r="B23" s="29" t="str">
        <f>IF(E20&gt;1,"Le taux de réussite de l'établissement est supérieur de "&amp;E20&amp;" points au taux attendu (valeur ajoutée).",IF(E20&lt;-1,"Le taux de réussite de l'établissement est inférieur de "&amp;ABS(E20)&amp;" points au taux attendu (valeur ajoutée).",IF(E20=1,"Le taux de réussite de l'établissement est supérieur de 1 point au taux attendu (valeur ajoutée).",IF(E20=-1,"Le taux de réussite de l'établissement est inférieur de 1 point au taux attendu (valeur ajoutée).","Le taux de réussite de l'établissement est égal au taux attendu (valeur ajoutée)."))))</f>
        <v>Le taux de réussite de l'établissement est égal au taux attendu (valeur ajoutée).</v>
      </c>
      <c r="C23" s="29"/>
      <c r="D23" s="29"/>
      <c r="E23" s="29"/>
      <c r="F23" s="29"/>
    </row>
    <row r="25" ht="15.75">
      <c r="B25" s="10" t="s">
        <v>444</v>
      </c>
    </row>
    <row r="26" spans="2:6" ht="26.25" customHeight="1">
      <c r="B26" s="24" t="s">
        <v>445</v>
      </c>
      <c r="C26" s="25"/>
      <c r="D26" s="25"/>
      <c r="E26" s="25"/>
      <c r="F26" s="25"/>
    </row>
    <row r="27" ht="13.5" thickBot="1"/>
    <row r="28" spans="3:6" ht="28.5" customHeight="1" thickBot="1" thickTop="1">
      <c r="C28" s="12" t="s">
        <v>427</v>
      </c>
      <c r="D28" s="12" t="s">
        <v>428</v>
      </c>
      <c r="E28" s="12" t="s">
        <v>429</v>
      </c>
      <c r="F28" s="14"/>
    </row>
    <row r="29" spans="2:6" ht="13.5" thickTop="1">
      <c r="B29" t="s">
        <v>434</v>
      </c>
      <c r="C29" s="13">
        <f>INDEX(LP_res,MATCH($C$10,UAI_LP,FALSE),12)</f>
        <v>87</v>
      </c>
      <c r="D29" s="13">
        <f>INDEX(LP_res,MATCH($C$10,UAI_LP,FALSE),13)</f>
        <v>73</v>
      </c>
      <c r="E29" s="13" t="str">
        <f>IF(INDEX(LP_res,MATCH($C$10,UAI_LP,FALSE),14)="ND","ND",IF(INDEX(LP_res,MATCH($C$10,UAI_LP,FALSE),14)&gt;0,"+ "&amp;INDEX(LP_res,MATCH($C$10,UAI_LP,FALSE),14)&amp;"",INDEX(LP_res,MATCH($C$10,UAI_LP,FALSE),14)))</f>
        <v>+ 14</v>
      </c>
      <c r="F29" s="15"/>
    </row>
    <row r="30" ht="12.75">
      <c r="F30" s="16"/>
    </row>
    <row r="31" spans="2:6" ht="38.25" customHeight="1">
      <c r="B31" s="27" t="str">
        <f>"Un élève qui est entré en seconde profesionnelle dans ce lycée a eu "&amp;C29&amp;"% de chances d’obtenir le baccalauréat professionnel dans l'établissement. Le taux d’accès attendu est de "&amp;D29&amp;"% par rapport aux établissements comparables au plan national."</f>
        <v>Un élève qui est entré en seconde profesionnelle dans ce lycée a eu 87% de chances d’obtenir le baccalauréat professionnel dans l'établissement. Le taux d’accès attendu est de 73% par rapport aux établissements comparables au plan national.</v>
      </c>
      <c r="C31" s="26"/>
      <c r="D31" s="26"/>
      <c r="E31" s="26"/>
      <c r="F31" s="26"/>
    </row>
    <row r="32" spans="2:6" ht="25.5" customHeight="1">
      <c r="B32" s="28" t="str">
        <f>IF(E29&gt;1,"Le taux d'accès de seconde au baccalauréat de l'établissement est supérieur de "&amp;E29&amp;" points au taux attendu (valeur ajoutée).",IF(E29&lt;-1,"Le taux d'accès de seconde au baccalauréat de l'établissement est inférieur de "&amp;ABS(E29)&amp;" points au taux attendu (valeur ajoutée).",IF(E29=1,"Le taux d'accès de seconde au baccalauréat de l'établissement est supérieur de 1 point au taux attendu (valeur ajoutée).",IF(E29=-1,"Le taux d'accès de seconde au baccalauréat de l'établissement est inférieur de 1 point au taux attendu (valeur ajoutée).","Le taux d'accès de seconde au baccalauréat de l'établissement est égal au taux attendu (valeur ajoutée)."))))</f>
        <v>Le taux d'accès de seconde au baccalauréat de l'établissement est supérieur de + 14 points au taux attendu (valeur ajoutée).</v>
      </c>
      <c r="C32" s="28"/>
      <c r="D32" s="28"/>
      <c r="E32" s="28"/>
      <c r="F32" s="28"/>
    </row>
    <row r="34" ht="15.75">
      <c r="B34" s="10" t="s">
        <v>446</v>
      </c>
    </row>
    <row r="35" spans="2:6" ht="26.25" customHeight="1">
      <c r="B35" s="24" t="s">
        <v>447</v>
      </c>
      <c r="C35" s="25"/>
      <c r="D35" s="25"/>
      <c r="E35" s="25"/>
      <c r="F35" s="25"/>
    </row>
    <row r="36" ht="13.5" thickBot="1"/>
    <row r="37" spans="3:4" ht="28.5" customHeight="1" thickBot="1" thickTop="1">
      <c r="C37" s="12" t="s">
        <v>438</v>
      </c>
      <c r="D37" s="12" t="s">
        <v>439</v>
      </c>
    </row>
    <row r="38" spans="2:4" ht="13.5" thickTop="1">
      <c r="B38" t="s">
        <v>440</v>
      </c>
      <c r="C38" s="13">
        <f>INDEX(LP_res,MATCH($C$10,UAI_LP,FALSE),15)</f>
        <v>93</v>
      </c>
      <c r="D38" s="13">
        <f>INDEX(LP_res,MATCH($C$10,UAI_LP,FALSE),16)</f>
        <v>85</v>
      </c>
    </row>
    <row r="40" spans="2:6" ht="25.5" customHeight="1">
      <c r="B40" s="26" t="str">
        <f>C38&amp;"% des élèves de terminale ont quitté l’établissement avec le baccalauréat. Le taux est en moyenne de "&amp;D38&amp;" dans les établissements ayant une offre de formation semblable au plan national."</f>
        <v>93% des élèves de terminale ont quitté l’établissement avec le baccalauréat. Le taux est en moyenne de 85 dans les établissements ayant une offre de formation semblable au plan national.</v>
      </c>
      <c r="C40" s="26"/>
      <c r="D40" s="26"/>
      <c r="E40" s="26"/>
      <c r="F40" s="26"/>
    </row>
  </sheetData>
  <sheetProtection password="CCD1" sheet="1" objects="1" scenarios="1"/>
  <mergeCells count="7">
    <mergeCell ref="B35:F35"/>
    <mergeCell ref="B40:F40"/>
    <mergeCell ref="B22:F22"/>
    <mergeCell ref="B26:F26"/>
    <mergeCell ref="B31:F31"/>
    <mergeCell ref="B32:F32"/>
    <mergeCell ref="B23:F23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2"/>
  <headerFooter alignWithMargins="0">
    <oddHeader>&amp;CFiche établissement</oddHeader>
    <oddFooter>&amp;CMENESR DEPP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11.421875" defaultRowHeight="12.75"/>
  <cols>
    <col min="1" max="1" width="20.7109375" style="0" bestFit="1" customWidth="1"/>
    <col min="2" max="2" width="25.7109375" style="0" bestFit="1" customWidth="1"/>
    <col min="3" max="3" width="61.7109375" style="0" bestFit="1" customWidth="1"/>
    <col min="4" max="4" width="30.57421875" style="0" bestFit="1" customWidth="1"/>
    <col min="5" max="5" width="10.7109375" style="0" bestFit="1" customWidth="1"/>
    <col min="6" max="6" width="10.28125" style="0" bestFit="1" customWidth="1"/>
    <col min="7" max="7" width="10.421875" style="0" bestFit="1" customWidth="1"/>
    <col min="8" max="8" width="10.7109375" style="0" bestFit="1" customWidth="1"/>
    <col min="9" max="9" width="8.57421875" style="23" bestFit="1" customWidth="1"/>
    <col min="10" max="10" width="10.421875" style="23" bestFit="1" customWidth="1"/>
    <col min="11" max="11" width="10.7109375" style="23" bestFit="1" customWidth="1"/>
    <col min="12" max="12" width="9.8515625" style="23" bestFit="1" customWidth="1"/>
    <col min="13" max="13" width="10.421875" style="23" bestFit="1" customWidth="1"/>
    <col min="14" max="14" width="10.7109375" style="23" bestFit="1" customWidth="1"/>
    <col min="15" max="16" width="11.28125" style="23" bestFit="1" customWidth="1"/>
    <col min="17" max="17" width="2.00390625" style="0" bestFit="1" customWidth="1"/>
  </cols>
  <sheetData>
    <row r="1" spans="1:16" ht="76.5">
      <c r="A1" s="17" t="s">
        <v>448</v>
      </c>
      <c r="B1" s="18" t="s">
        <v>449</v>
      </c>
      <c r="C1" s="19" t="s">
        <v>450</v>
      </c>
      <c r="D1" s="19" t="s">
        <v>451</v>
      </c>
      <c r="E1" s="19" t="s">
        <v>452</v>
      </c>
      <c r="F1" s="19" t="s">
        <v>453</v>
      </c>
      <c r="G1" s="19" t="s">
        <v>454</v>
      </c>
      <c r="H1" s="17" t="s">
        <v>468</v>
      </c>
      <c r="I1" s="20" t="s">
        <v>469</v>
      </c>
      <c r="J1" s="20" t="s">
        <v>470</v>
      </c>
      <c r="K1" s="20" t="s">
        <v>471</v>
      </c>
      <c r="L1" s="21" t="s">
        <v>472</v>
      </c>
      <c r="M1" s="21" t="s">
        <v>473</v>
      </c>
      <c r="N1" s="21" t="s">
        <v>474</v>
      </c>
      <c r="O1" s="22" t="s">
        <v>475</v>
      </c>
      <c r="P1" s="22" t="s">
        <v>476</v>
      </c>
    </row>
    <row r="2" spans="1:17" ht="12.75">
      <c r="A2" t="s">
        <v>304</v>
      </c>
      <c r="B2" t="s">
        <v>305</v>
      </c>
      <c r="C2" t="s">
        <v>6</v>
      </c>
      <c r="D2" t="s">
        <v>307</v>
      </c>
      <c r="E2" t="s">
        <v>310</v>
      </c>
      <c r="F2">
        <v>22050</v>
      </c>
      <c r="G2" t="s">
        <v>477</v>
      </c>
      <c r="H2">
        <v>61</v>
      </c>
      <c r="I2" s="23">
        <v>93</v>
      </c>
      <c r="J2" s="23">
        <v>93</v>
      </c>
      <c r="K2" s="23">
        <v>0</v>
      </c>
      <c r="L2" s="23">
        <v>87</v>
      </c>
      <c r="M2" s="23">
        <v>73</v>
      </c>
      <c r="N2" s="23">
        <v>14</v>
      </c>
      <c r="O2" s="23">
        <v>93</v>
      </c>
      <c r="P2" s="23">
        <v>85</v>
      </c>
      <c r="Q2">
        <v>0</v>
      </c>
    </row>
    <row r="3" spans="1:17" ht="12.75">
      <c r="A3" t="s">
        <v>304</v>
      </c>
      <c r="B3" t="s">
        <v>305</v>
      </c>
      <c r="C3" t="s">
        <v>18</v>
      </c>
      <c r="D3" t="s">
        <v>325</v>
      </c>
      <c r="E3" t="s">
        <v>326</v>
      </c>
      <c r="F3">
        <v>22136</v>
      </c>
      <c r="G3" t="s">
        <v>477</v>
      </c>
      <c r="H3">
        <v>81</v>
      </c>
      <c r="I3" s="23">
        <v>79</v>
      </c>
      <c r="J3" s="23">
        <v>86</v>
      </c>
      <c r="K3" s="23">
        <v>-7</v>
      </c>
      <c r="L3" s="23">
        <v>59</v>
      </c>
      <c r="M3" s="23">
        <v>62</v>
      </c>
      <c r="N3" s="23">
        <v>-3</v>
      </c>
      <c r="O3" s="23">
        <v>80</v>
      </c>
      <c r="P3" s="23">
        <v>85</v>
      </c>
      <c r="Q3">
        <v>0</v>
      </c>
    </row>
    <row r="4" spans="1:17" ht="12.75">
      <c r="A4" t="s">
        <v>304</v>
      </c>
      <c r="B4" t="s">
        <v>305</v>
      </c>
      <c r="C4" t="s">
        <v>12</v>
      </c>
      <c r="D4" t="s">
        <v>316</v>
      </c>
      <c r="E4" t="s">
        <v>317</v>
      </c>
      <c r="F4">
        <v>22093</v>
      </c>
      <c r="G4" t="s">
        <v>477</v>
      </c>
      <c r="H4">
        <v>96</v>
      </c>
      <c r="I4" s="23">
        <v>78</v>
      </c>
      <c r="J4" s="23">
        <v>83</v>
      </c>
      <c r="K4" s="23">
        <v>-5</v>
      </c>
      <c r="L4" s="23">
        <v>62</v>
      </c>
      <c r="M4" s="23">
        <v>64</v>
      </c>
      <c r="N4" s="23">
        <v>-2</v>
      </c>
      <c r="O4" s="23">
        <v>82</v>
      </c>
      <c r="P4" s="23">
        <v>85</v>
      </c>
      <c r="Q4">
        <v>0</v>
      </c>
    </row>
    <row r="5" spans="1:17" ht="12.75">
      <c r="A5" t="s">
        <v>304</v>
      </c>
      <c r="B5" t="s">
        <v>305</v>
      </c>
      <c r="C5" t="s">
        <v>19</v>
      </c>
      <c r="D5" t="s">
        <v>329</v>
      </c>
      <c r="E5" t="s">
        <v>330</v>
      </c>
      <c r="F5">
        <v>22162</v>
      </c>
      <c r="G5" t="s">
        <v>477</v>
      </c>
      <c r="H5">
        <v>30</v>
      </c>
      <c r="I5" s="23">
        <v>93</v>
      </c>
      <c r="J5" s="23">
        <v>90</v>
      </c>
      <c r="K5" s="23">
        <v>3</v>
      </c>
      <c r="L5" s="23">
        <v>81</v>
      </c>
      <c r="M5" s="23">
        <v>73</v>
      </c>
      <c r="N5" s="23">
        <v>8</v>
      </c>
      <c r="O5" s="23">
        <v>93</v>
      </c>
      <c r="P5" s="23">
        <v>85</v>
      </c>
      <c r="Q5">
        <v>0</v>
      </c>
    </row>
    <row r="6" spans="1:17" ht="12.75">
      <c r="A6" t="s">
        <v>304</v>
      </c>
      <c r="B6" t="s">
        <v>305</v>
      </c>
      <c r="C6" t="s">
        <v>26</v>
      </c>
      <c r="D6" t="s">
        <v>336</v>
      </c>
      <c r="E6" t="s">
        <v>27</v>
      </c>
      <c r="F6">
        <v>22278</v>
      </c>
      <c r="G6" t="s">
        <v>477</v>
      </c>
      <c r="H6">
        <v>58</v>
      </c>
      <c r="I6" s="23">
        <v>83</v>
      </c>
      <c r="J6" s="23">
        <v>83</v>
      </c>
      <c r="K6" s="23">
        <v>0</v>
      </c>
      <c r="L6" s="23">
        <v>60</v>
      </c>
      <c r="M6" s="23">
        <v>61</v>
      </c>
      <c r="N6" s="23">
        <v>-1</v>
      </c>
      <c r="O6" s="23">
        <v>87</v>
      </c>
      <c r="P6" s="23">
        <v>85</v>
      </c>
      <c r="Q6">
        <v>0</v>
      </c>
    </row>
    <row r="7" spans="1:17" ht="12.75">
      <c r="A7" t="s">
        <v>304</v>
      </c>
      <c r="B7" t="s">
        <v>305</v>
      </c>
      <c r="C7" t="s">
        <v>290</v>
      </c>
      <c r="D7" t="s">
        <v>336</v>
      </c>
      <c r="E7" t="s">
        <v>28</v>
      </c>
      <c r="F7">
        <v>22278</v>
      </c>
      <c r="G7" t="s">
        <v>477</v>
      </c>
      <c r="H7">
        <v>102</v>
      </c>
      <c r="I7" s="23">
        <v>87</v>
      </c>
      <c r="J7" s="23">
        <v>85</v>
      </c>
      <c r="K7" s="23">
        <v>2</v>
      </c>
      <c r="L7" s="23">
        <v>72</v>
      </c>
      <c r="M7" s="23">
        <v>66</v>
      </c>
      <c r="N7" s="23">
        <v>6</v>
      </c>
      <c r="O7" s="23">
        <v>86</v>
      </c>
      <c r="P7" s="23">
        <v>85</v>
      </c>
      <c r="Q7">
        <v>0</v>
      </c>
    </row>
    <row r="8" spans="1:17" ht="12.75">
      <c r="A8" t="s">
        <v>304</v>
      </c>
      <c r="B8" t="s">
        <v>305</v>
      </c>
      <c r="C8" t="s">
        <v>14</v>
      </c>
      <c r="D8" t="s">
        <v>320</v>
      </c>
      <c r="E8" t="s">
        <v>15</v>
      </c>
      <c r="F8">
        <v>22113</v>
      </c>
      <c r="G8" t="s">
        <v>477</v>
      </c>
      <c r="H8">
        <v>75</v>
      </c>
      <c r="I8" s="23">
        <v>91</v>
      </c>
      <c r="J8" s="23">
        <v>84</v>
      </c>
      <c r="K8" s="23">
        <v>7</v>
      </c>
      <c r="L8" s="23">
        <v>65</v>
      </c>
      <c r="M8" s="23">
        <v>62</v>
      </c>
      <c r="N8" s="23">
        <v>3</v>
      </c>
      <c r="O8" s="23">
        <v>94</v>
      </c>
      <c r="P8" s="23">
        <v>85</v>
      </c>
      <c r="Q8">
        <v>0</v>
      </c>
    </row>
    <row r="9" spans="1:17" ht="12.75">
      <c r="A9" t="s">
        <v>304</v>
      </c>
      <c r="B9" t="s">
        <v>305</v>
      </c>
      <c r="C9" t="s">
        <v>295</v>
      </c>
      <c r="D9" t="s">
        <v>331</v>
      </c>
      <c r="E9" t="s">
        <v>23</v>
      </c>
      <c r="F9">
        <v>22262</v>
      </c>
      <c r="G9" t="s">
        <v>477</v>
      </c>
      <c r="H9">
        <v>32</v>
      </c>
      <c r="I9" s="23">
        <v>88</v>
      </c>
      <c r="J9" s="23">
        <v>85</v>
      </c>
      <c r="K9" s="23">
        <v>3</v>
      </c>
      <c r="L9" s="23">
        <v>81</v>
      </c>
      <c r="M9" s="23">
        <v>63</v>
      </c>
      <c r="N9" s="23">
        <v>18</v>
      </c>
      <c r="O9" s="23">
        <v>93</v>
      </c>
      <c r="P9" s="23">
        <v>85</v>
      </c>
      <c r="Q9">
        <v>0</v>
      </c>
    </row>
    <row r="10" spans="1:17" ht="12.75">
      <c r="A10" t="s">
        <v>304</v>
      </c>
      <c r="B10" t="s">
        <v>305</v>
      </c>
      <c r="C10" t="s">
        <v>293</v>
      </c>
      <c r="D10" t="s">
        <v>336</v>
      </c>
      <c r="E10" t="s">
        <v>29</v>
      </c>
      <c r="F10">
        <v>22278</v>
      </c>
      <c r="G10" t="s">
        <v>477</v>
      </c>
      <c r="H10">
        <v>177</v>
      </c>
      <c r="I10" s="23">
        <v>90</v>
      </c>
      <c r="J10" s="23">
        <v>92</v>
      </c>
      <c r="K10" s="23">
        <v>-2</v>
      </c>
      <c r="L10" s="23">
        <v>58</v>
      </c>
      <c r="M10" s="23">
        <v>69</v>
      </c>
      <c r="N10" s="23">
        <v>-11</v>
      </c>
      <c r="O10" s="23">
        <v>92</v>
      </c>
      <c r="P10" s="23">
        <v>85</v>
      </c>
      <c r="Q10">
        <v>0</v>
      </c>
    </row>
    <row r="11" spans="1:17" ht="12.75">
      <c r="A11" t="s">
        <v>304</v>
      </c>
      <c r="B11" t="s">
        <v>305</v>
      </c>
      <c r="C11" t="s">
        <v>35</v>
      </c>
      <c r="D11" t="s">
        <v>155</v>
      </c>
      <c r="E11" t="s">
        <v>36</v>
      </c>
      <c r="F11">
        <v>22362</v>
      </c>
      <c r="G11" t="s">
        <v>477</v>
      </c>
      <c r="H11">
        <v>27</v>
      </c>
      <c r="I11" s="23">
        <v>93</v>
      </c>
      <c r="J11" s="23">
        <v>88</v>
      </c>
      <c r="K11" s="23">
        <v>5</v>
      </c>
      <c r="L11" s="23">
        <v>73</v>
      </c>
      <c r="M11" s="23">
        <v>68</v>
      </c>
      <c r="N11" s="23">
        <v>5</v>
      </c>
      <c r="O11" s="23">
        <v>96</v>
      </c>
      <c r="P11" s="23">
        <v>85</v>
      </c>
      <c r="Q11">
        <v>0</v>
      </c>
    </row>
    <row r="12" spans="1:17" ht="12.75">
      <c r="A12" t="s">
        <v>304</v>
      </c>
      <c r="B12" t="s">
        <v>305</v>
      </c>
      <c r="C12" t="s">
        <v>297</v>
      </c>
      <c r="D12" t="s">
        <v>312</v>
      </c>
      <c r="E12" t="s">
        <v>9</v>
      </c>
      <c r="F12">
        <v>22070</v>
      </c>
      <c r="G12" t="s">
        <v>477</v>
      </c>
      <c r="H12">
        <v>76</v>
      </c>
      <c r="I12" s="23">
        <v>82</v>
      </c>
      <c r="J12" s="23">
        <v>85</v>
      </c>
      <c r="K12" s="23">
        <v>-3</v>
      </c>
      <c r="L12" s="23">
        <v>48</v>
      </c>
      <c r="M12" s="23">
        <v>57</v>
      </c>
      <c r="N12" s="23">
        <v>-9</v>
      </c>
      <c r="O12" s="23">
        <v>85</v>
      </c>
      <c r="P12" s="23">
        <v>85</v>
      </c>
      <c r="Q12">
        <v>0</v>
      </c>
    </row>
    <row r="13" spans="1:17" ht="12.75">
      <c r="A13" t="s">
        <v>304</v>
      </c>
      <c r="B13" t="s">
        <v>305</v>
      </c>
      <c r="C13" t="s">
        <v>20</v>
      </c>
      <c r="D13" t="s">
        <v>21</v>
      </c>
      <c r="E13" t="s">
        <v>22</v>
      </c>
      <c r="F13">
        <v>22210</v>
      </c>
      <c r="G13" t="s">
        <v>478</v>
      </c>
      <c r="H13">
        <v>90</v>
      </c>
      <c r="I13" s="23">
        <v>86</v>
      </c>
      <c r="J13" s="23">
        <v>90</v>
      </c>
      <c r="K13" s="23">
        <v>-4</v>
      </c>
      <c r="L13" s="23">
        <v>63</v>
      </c>
      <c r="M13" s="23">
        <v>67</v>
      </c>
      <c r="N13" s="23">
        <v>-4</v>
      </c>
      <c r="O13" s="23">
        <v>87</v>
      </c>
      <c r="P13" s="23">
        <v>85</v>
      </c>
      <c r="Q13">
        <v>0</v>
      </c>
    </row>
    <row r="14" spans="1:17" ht="12.75">
      <c r="A14" t="s">
        <v>304</v>
      </c>
      <c r="B14" t="s">
        <v>305</v>
      </c>
      <c r="C14" t="s">
        <v>32</v>
      </c>
      <c r="D14" t="s">
        <v>33</v>
      </c>
      <c r="E14" t="s">
        <v>34</v>
      </c>
      <c r="F14">
        <v>22325</v>
      </c>
      <c r="G14" t="s">
        <v>477</v>
      </c>
      <c r="H14">
        <v>61</v>
      </c>
      <c r="I14" s="23">
        <v>87</v>
      </c>
      <c r="J14" s="23">
        <v>88</v>
      </c>
      <c r="K14" s="23">
        <v>-1</v>
      </c>
      <c r="L14" s="23">
        <v>64</v>
      </c>
      <c r="M14" s="23">
        <v>73</v>
      </c>
      <c r="N14" s="23">
        <v>-9</v>
      </c>
      <c r="O14" s="23">
        <v>93</v>
      </c>
      <c r="P14" s="23">
        <v>85</v>
      </c>
      <c r="Q14">
        <v>0</v>
      </c>
    </row>
    <row r="15" spans="1:17" ht="12.75">
      <c r="A15" t="s">
        <v>304</v>
      </c>
      <c r="B15" t="s">
        <v>305</v>
      </c>
      <c r="C15" t="s">
        <v>7</v>
      </c>
      <c r="D15" t="s">
        <v>307</v>
      </c>
      <c r="E15" t="s">
        <v>8</v>
      </c>
      <c r="F15">
        <v>22050</v>
      </c>
      <c r="G15" t="s">
        <v>477</v>
      </c>
      <c r="H15">
        <v>129</v>
      </c>
      <c r="I15" s="23">
        <v>92</v>
      </c>
      <c r="J15" s="23">
        <v>87</v>
      </c>
      <c r="K15" s="23">
        <v>5</v>
      </c>
      <c r="L15" s="23">
        <v>72</v>
      </c>
      <c r="M15" s="23">
        <v>66</v>
      </c>
      <c r="N15" s="23">
        <v>6</v>
      </c>
      <c r="O15" s="23">
        <v>92</v>
      </c>
      <c r="P15" s="23">
        <v>85</v>
      </c>
      <c r="Q15">
        <v>0</v>
      </c>
    </row>
    <row r="16" spans="1:17" ht="12.75">
      <c r="A16" t="s">
        <v>304</v>
      </c>
      <c r="B16" t="s">
        <v>305</v>
      </c>
      <c r="C16" t="s">
        <v>30</v>
      </c>
      <c r="D16" t="s">
        <v>336</v>
      </c>
      <c r="E16" t="s">
        <v>31</v>
      </c>
      <c r="F16">
        <v>22278</v>
      </c>
      <c r="G16" t="s">
        <v>478</v>
      </c>
      <c r="H16">
        <v>94</v>
      </c>
      <c r="I16" s="23">
        <v>100</v>
      </c>
      <c r="J16" s="23">
        <v>93</v>
      </c>
      <c r="K16" s="23">
        <v>7</v>
      </c>
      <c r="L16" s="23">
        <v>79</v>
      </c>
      <c r="M16" s="23">
        <v>68</v>
      </c>
      <c r="N16" s="23">
        <v>11</v>
      </c>
      <c r="O16" s="23">
        <v>100</v>
      </c>
      <c r="P16" s="23">
        <v>85</v>
      </c>
      <c r="Q16">
        <v>0</v>
      </c>
    </row>
    <row r="17" spans="1:17" ht="12.75">
      <c r="A17" t="s">
        <v>304</v>
      </c>
      <c r="B17" t="s">
        <v>305</v>
      </c>
      <c r="C17" t="s">
        <v>10</v>
      </c>
      <c r="D17" t="s">
        <v>312</v>
      </c>
      <c r="E17" t="s">
        <v>11</v>
      </c>
      <c r="F17">
        <v>22070</v>
      </c>
      <c r="G17" t="s">
        <v>478</v>
      </c>
      <c r="H17">
        <v>52</v>
      </c>
      <c r="I17" s="23">
        <v>100</v>
      </c>
      <c r="J17" s="23">
        <v>97</v>
      </c>
      <c r="K17" s="23">
        <v>3</v>
      </c>
      <c r="L17" s="23">
        <v>78</v>
      </c>
      <c r="M17" s="23">
        <v>81</v>
      </c>
      <c r="N17" s="23">
        <v>-3</v>
      </c>
      <c r="O17" s="23">
        <v>100</v>
      </c>
      <c r="P17" s="23">
        <v>85</v>
      </c>
      <c r="Q17">
        <v>0</v>
      </c>
    </row>
    <row r="18" spans="1:17" ht="12.75">
      <c r="A18" t="s">
        <v>304</v>
      </c>
      <c r="B18" t="s">
        <v>305</v>
      </c>
      <c r="C18" t="s">
        <v>24</v>
      </c>
      <c r="D18" t="s">
        <v>334</v>
      </c>
      <c r="E18" t="s">
        <v>25</v>
      </c>
      <c r="F18">
        <v>22266</v>
      </c>
      <c r="G18" t="s">
        <v>477</v>
      </c>
      <c r="H18">
        <v>85</v>
      </c>
      <c r="I18" s="23">
        <v>96</v>
      </c>
      <c r="J18" s="23">
        <v>93</v>
      </c>
      <c r="K18" s="23">
        <v>3</v>
      </c>
      <c r="L18" s="23">
        <v>86</v>
      </c>
      <c r="M18" s="23">
        <v>73</v>
      </c>
      <c r="N18" s="23">
        <v>13</v>
      </c>
      <c r="O18" s="23">
        <v>96</v>
      </c>
      <c r="P18" s="23">
        <v>85</v>
      </c>
      <c r="Q18">
        <v>0</v>
      </c>
    </row>
    <row r="19" spans="1:17" ht="12.75">
      <c r="A19" t="s">
        <v>304</v>
      </c>
      <c r="B19" t="s">
        <v>305</v>
      </c>
      <c r="C19" t="s">
        <v>298</v>
      </c>
      <c r="D19" t="s">
        <v>336</v>
      </c>
      <c r="E19" t="s">
        <v>149</v>
      </c>
      <c r="F19">
        <v>22278</v>
      </c>
      <c r="G19" t="s">
        <v>478</v>
      </c>
      <c r="H19">
        <v>173</v>
      </c>
      <c r="I19" s="23">
        <v>91</v>
      </c>
      <c r="J19" s="23">
        <v>89</v>
      </c>
      <c r="K19" s="23">
        <v>2</v>
      </c>
      <c r="L19" s="23">
        <v>63</v>
      </c>
      <c r="M19" s="23">
        <v>66</v>
      </c>
      <c r="N19" s="23">
        <v>-3</v>
      </c>
      <c r="O19" s="23">
        <v>94</v>
      </c>
      <c r="P19" s="23">
        <v>85</v>
      </c>
      <c r="Q19">
        <v>0</v>
      </c>
    </row>
    <row r="20" spans="1:17" ht="12.75">
      <c r="A20" t="s">
        <v>304</v>
      </c>
      <c r="B20" t="s">
        <v>305</v>
      </c>
      <c r="C20" t="s">
        <v>16</v>
      </c>
      <c r="D20" t="s">
        <v>320</v>
      </c>
      <c r="E20" t="s">
        <v>17</v>
      </c>
      <c r="F20">
        <v>22113</v>
      </c>
      <c r="G20" t="s">
        <v>478</v>
      </c>
      <c r="H20">
        <v>25</v>
      </c>
      <c r="I20" s="23">
        <v>96</v>
      </c>
      <c r="J20" s="23">
        <v>90</v>
      </c>
      <c r="K20" s="23">
        <v>6</v>
      </c>
      <c r="L20" s="23">
        <v>65</v>
      </c>
      <c r="M20" s="23">
        <v>67</v>
      </c>
      <c r="N20" s="23">
        <v>-2</v>
      </c>
      <c r="O20" s="23">
        <v>96</v>
      </c>
      <c r="P20" s="23">
        <v>85</v>
      </c>
      <c r="Q20">
        <v>0</v>
      </c>
    </row>
    <row r="21" spans="1:17" ht="12.75">
      <c r="A21" t="s">
        <v>304</v>
      </c>
      <c r="B21" t="s">
        <v>305</v>
      </c>
      <c r="C21" t="s">
        <v>139</v>
      </c>
      <c r="D21" t="s">
        <v>316</v>
      </c>
      <c r="E21" t="s">
        <v>13</v>
      </c>
      <c r="F21">
        <v>22093</v>
      </c>
      <c r="G21" t="s">
        <v>478</v>
      </c>
      <c r="H21">
        <v>41</v>
      </c>
      <c r="I21" s="23">
        <v>98</v>
      </c>
      <c r="J21" s="23">
        <v>92</v>
      </c>
      <c r="K21" s="23">
        <v>6</v>
      </c>
      <c r="L21" s="23">
        <v>88</v>
      </c>
      <c r="M21" s="23">
        <v>73</v>
      </c>
      <c r="N21" s="23">
        <v>15</v>
      </c>
      <c r="O21" s="23">
        <v>98</v>
      </c>
      <c r="P21" s="23">
        <v>85</v>
      </c>
      <c r="Q21">
        <v>0</v>
      </c>
    </row>
    <row r="22" spans="1:17" ht="12.75">
      <c r="A22" t="s">
        <v>304</v>
      </c>
      <c r="B22" t="s">
        <v>157</v>
      </c>
      <c r="C22" t="s">
        <v>49</v>
      </c>
      <c r="D22" t="s">
        <v>198</v>
      </c>
      <c r="E22" t="s">
        <v>199</v>
      </c>
      <c r="F22">
        <v>29103</v>
      </c>
      <c r="G22" t="s">
        <v>477</v>
      </c>
      <c r="H22">
        <v>135</v>
      </c>
      <c r="I22" s="23">
        <v>93</v>
      </c>
      <c r="J22" s="23">
        <v>89</v>
      </c>
      <c r="K22" s="23">
        <v>4</v>
      </c>
      <c r="L22" s="23">
        <v>76</v>
      </c>
      <c r="M22" s="23">
        <v>71</v>
      </c>
      <c r="N22" s="23">
        <v>5</v>
      </c>
      <c r="O22" s="23">
        <v>93</v>
      </c>
      <c r="P22" s="23">
        <v>85</v>
      </c>
      <c r="Q22">
        <v>0</v>
      </c>
    </row>
    <row r="23" spans="1:17" ht="12.75">
      <c r="A23" t="s">
        <v>304</v>
      </c>
      <c r="B23" t="s">
        <v>157</v>
      </c>
      <c r="C23" t="s">
        <v>37</v>
      </c>
      <c r="D23" t="s">
        <v>159</v>
      </c>
      <c r="E23" t="s">
        <v>166</v>
      </c>
      <c r="F23">
        <v>29019</v>
      </c>
      <c r="G23" t="s">
        <v>477</v>
      </c>
      <c r="H23">
        <v>149</v>
      </c>
      <c r="I23" s="23">
        <v>87</v>
      </c>
      <c r="J23" s="23">
        <v>85</v>
      </c>
      <c r="K23" s="23">
        <v>2</v>
      </c>
      <c r="L23" s="23">
        <v>58</v>
      </c>
      <c r="M23" s="23">
        <v>63</v>
      </c>
      <c r="N23" s="23">
        <v>-5</v>
      </c>
      <c r="O23" s="23">
        <v>89</v>
      </c>
      <c r="P23" s="23">
        <v>85</v>
      </c>
      <c r="Q23">
        <v>0</v>
      </c>
    </row>
    <row r="24" spans="1:17" ht="12.75">
      <c r="A24" t="s">
        <v>304</v>
      </c>
      <c r="B24" t="s">
        <v>157</v>
      </c>
      <c r="C24" t="s">
        <v>38</v>
      </c>
      <c r="D24" t="s">
        <v>159</v>
      </c>
      <c r="E24" t="s">
        <v>169</v>
      </c>
      <c r="F24">
        <v>29019</v>
      </c>
      <c r="G24" t="s">
        <v>478</v>
      </c>
      <c r="H24">
        <v>101</v>
      </c>
      <c r="I24" s="23">
        <v>99</v>
      </c>
      <c r="J24" s="23">
        <v>94</v>
      </c>
      <c r="K24" s="23">
        <v>5</v>
      </c>
      <c r="L24" s="23">
        <v>79</v>
      </c>
      <c r="M24" s="23">
        <v>76</v>
      </c>
      <c r="N24" s="23">
        <v>3</v>
      </c>
      <c r="O24" s="23">
        <v>99</v>
      </c>
      <c r="P24" s="23">
        <v>85</v>
      </c>
      <c r="Q24">
        <v>0</v>
      </c>
    </row>
    <row r="25" spans="1:17" ht="12.75">
      <c r="A25" t="s">
        <v>304</v>
      </c>
      <c r="B25" t="s">
        <v>157</v>
      </c>
      <c r="C25" t="s">
        <v>64</v>
      </c>
      <c r="D25" t="s">
        <v>221</v>
      </c>
      <c r="E25" t="s">
        <v>349</v>
      </c>
      <c r="F25">
        <v>29232</v>
      </c>
      <c r="G25" t="s">
        <v>478</v>
      </c>
      <c r="H25">
        <v>44</v>
      </c>
      <c r="I25" s="23">
        <v>89</v>
      </c>
      <c r="J25" s="23">
        <v>88</v>
      </c>
      <c r="K25" s="23">
        <v>1</v>
      </c>
      <c r="L25" s="23">
        <v>65</v>
      </c>
      <c r="M25" s="23">
        <v>69</v>
      </c>
      <c r="N25" s="23">
        <v>-4</v>
      </c>
      <c r="O25" s="23">
        <v>98</v>
      </c>
      <c r="P25" s="23">
        <v>85</v>
      </c>
      <c r="Q25">
        <v>0</v>
      </c>
    </row>
    <row r="26" spans="1:17" ht="12.75">
      <c r="A26" t="s">
        <v>304</v>
      </c>
      <c r="B26" t="s">
        <v>157</v>
      </c>
      <c r="C26" t="s">
        <v>45</v>
      </c>
      <c r="D26" t="s">
        <v>181</v>
      </c>
      <c r="E26" t="s">
        <v>184</v>
      </c>
      <c r="F26">
        <v>29024</v>
      </c>
      <c r="G26" t="s">
        <v>477</v>
      </c>
      <c r="H26">
        <v>72</v>
      </c>
      <c r="I26" s="23">
        <v>78</v>
      </c>
      <c r="J26" s="23">
        <v>82</v>
      </c>
      <c r="K26" s="23">
        <v>-4</v>
      </c>
      <c r="L26" s="23">
        <v>59</v>
      </c>
      <c r="M26" s="23">
        <v>58</v>
      </c>
      <c r="N26" s="23">
        <v>1</v>
      </c>
      <c r="O26" s="23">
        <v>80</v>
      </c>
      <c r="P26" s="23">
        <v>85</v>
      </c>
      <c r="Q26">
        <v>0</v>
      </c>
    </row>
    <row r="27" spans="1:17" ht="12.75">
      <c r="A27" t="s">
        <v>304</v>
      </c>
      <c r="B27" t="s">
        <v>157</v>
      </c>
      <c r="C27" t="s">
        <v>46</v>
      </c>
      <c r="D27" t="s">
        <v>189</v>
      </c>
      <c r="E27" t="s">
        <v>190</v>
      </c>
      <c r="F27">
        <v>29039</v>
      </c>
      <c r="G27" t="s">
        <v>477</v>
      </c>
      <c r="H27">
        <v>43</v>
      </c>
      <c r="I27" s="23">
        <v>77</v>
      </c>
      <c r="J27" s="23">
        <v>80</v>
      </c>
      <c r="K27" s="23">
        <v>-3</v>
      </c>
      <c r="L27" s="23">
        <v>51</v>
      </c>
      <c r="M27" s="23">
        <v>58</v>
      </c>
      <c r="N27" s="23">
        <v>-7</v>
      </c>
      <c r="O27" s="23">
        <v>79</v>
      </c>
      <c r="P27" s="23">
        <v>85</v>
      </c>
      <c r="Q27">
        <v>0</v>
      </c>
    </row>
    <row r="28" spans="1:17" ht="12.75">
      <c r="A28" t="s">
        <v>304</v>
      </c>
      <c r="B28" t="s">
        <v>157</v>
      </c>
      <c r="C28" t="s">
        <v>296</v>
      </c>
      <c r="D28" t="s">
        <v>60</v>
      </c>
      <c r="E28" t="s">
        <v>61</v>
      </c>
      <c r="F28">
        <v>29302</v>
      </c>
      <c r="G28" t="s">
        <v>477</v>
      </c>
      <c r="H28">
        <v>24</v>
      </c>
      <c r="I28" s="23">
        <v>75</v>
      </c>
      <c r="J28" s="23">
        <v>77</v>
      </c>
      <c r="K28" s="23">
        <v>-2</v>
      </c>
      <c r="L28" s="23">
        <v>56</v>
      </c>
      <c r="M28" s="23">
        <v>55</v>
      </c>
      <c r="N28" s="23">
        <v>1</v>
      </c>
      <c r="O28" s="23">
        <v>69</v>
      </c>
      <c r="P28" s="23">
        <v>85</v>
      </c>
      <c r="Q28">
        <v>0</v>
      </c>
    </row>
    <row r="29" spans="1:17" ht="12.75">
      <c r="A29" t="s">
        <v>304</v>
      </c>
      <c r="B29" t="s">
        <v>157</v>
      </c>
      <c r="C29" t="s">
        <v>146</v>
      </c>
      <c r="D29" t="s">
        <v>56</v>
      </c>
      <c r="E29" t="s">
        <v>57</v>
      </c>
      <c r="F29">
        <v>29162</v>
      </c>
      <c r="G29" t="s">
        <v>477</v>
      </c>
      <c r="H29">
        <v>42</v>
      </c>
      <c r="I29" s="23">
        <v>93</v>
      </c>
      <c r="J29" s="23">
        <v>87</v>
      </c>
      <c r="K29" s="23">
        <v>6</v>
      </c>
      <c r="L29" s="23">
        <v>75</v>
      </c>
      <c r="M29" s="23">
        <v>62</v>
      </c>
      <c r="N29" s="23">
        <v>13</v>
      </c>
      <c r="O29" s="23">
        <v>91</v>
      </c>
      <c r="P29" s="23">
        <v>85</v>
      </c>
      <c r="Q29">
        <v>0</v>
      </c>
    </row>
    <row r="30" spans="1:17" ht="12.75">
      <c r="A30" t="s">
        <v>304</v>
      </c>
      <c r="B30" t="s">
        <v>157</v>
      </c>
      <c r="C30" t="s">
        <v>39</v>
      </c>
      <c r="D30" t="s">
        <v>159</v>
      </c>
      <c r="E30" t="s">
        <v>40</v>
      </c>
      <c r="F30">
        <v>29019</v>
      </c>
      <c r="G30" t="s">
        <v>478</v>
      </c>
      <c r="H30">
        <v>65</v>
      </c>
      <c r="I30" s="23">
        <v>94</v>
      </c>
      <c r="J30" s="23">
        <v>92</v>
      </c>
      <c r="K30" s="23">
        <v>2</v>
      </c>
      <c r="L30" s="23">
        <v>70</v>
      </c>
      <c r="M30" s="23">
        <v>71</v>
      </c>
      <c r="N30" s="23">
        <v>-1</v>
      </c>
      <c r="O30" s="23">
        <v>95</v>
      </c>
      <c r="P30" s="23">
        <v>85</v>
      </c>
      <c r="Q30">
        <v>0</v>
      </c>
    </row>
    <row r="31" spans="1:17" ht="12.75">
      <c r="A31" t="s">
        <v>304</v>
      </c>
      <c r="B31" t="s">
        <v>157</v>
      </c>
      <c r="C31" t="s">
        <v>4</v>
      </c>
      <c r="D31" t="s">
        <v>221</v>
      </c>
      <c r="E31" t="s">
        <v>65</v>
      </c>
      <c r="F31">
        <v>29232</v>
      </c>
      <c r="G31" t="s">
        <v>477</v>
      </c>
      <c r="H31">
        <v>96</v>
      </c>
      <c r="I31" s="23">
        <v>90</v>
      </c>
      <c r="J31" s="23">
        <v>86</v>
      </c>
      <c r="K31" s="23">
        <v>4</v>
      </c>
      <c r="L31" s="23">
        <v>58</v>
      </c>
      <c r="M31" s="23">
        <v>67</v>
      </c>
      <c r="N31" s="23">
        <v>-9</v>
      </c>
      <c r="O31" s="23">
        <v>91</v>
      </c>
      <c r="P31" s="23">
        <v>85</v>
      </c>
      <c r="Q31">
        <v>0</v>
      </c>
    </row>
    <row r="32" spans="1:17" ht="12.75">
      <c r="A32" t="s">
        <v>304</v>
      </c>
      <c r="B32" t="s">
        <v>157</v>
      </c>
      <c r="C32" t="s">
        <v>293</v>
      </c>
      <c r="D32" t="s">
        <v>58</v>
      </c>
      <c r="E32" t="s">
        <v>59</v>
      </c>
      <c r="F32">
        <v>29197</v>
      </c>
      <c r="G32" t="s">
        <v>477</v>
      </c>
      <c r="H32">
        <v>12</v>
      </c>
      <c r="I32" s="23">
        <v>100</v>
      </c>
      <c r="J32" s="23">
        <v>89</v>
      </c>
      <c r="K32" s="23">
        <v>11</v>
      </c>
      <c r="L32" s="23">
        <v>38</v>
      </c>
      <c r="M32" s="23">
        <v>59</v>
      </c>
      <c r="N32" s="23">
        <v>-21</v>
      </c>
      <c r="O32" s="23">
        <v>100</v>
      </c>
      <c r="P32" s="23">
        <v>85</v>
      </c>
      <c r="Q32">
        <v>0</v>
      </c>
    </row>
    <row r="33" spans="1:17" ht="12.75">
      <c r="A33" t="s">
        <v>304</v>
      </c>
      <c r="B33" t="s">
        <v>157</v>
      </c>
      <c r="C33" t="s">
        <v>41</v>
      </c>
      <c r="D33" t="s">
        <v>159</v>
      </c>
      <c r="E33" t="s">
        <v>42</v>
      </c>
      <c r="F33">
        <v>29019</v>
      </c>
      <c r="G33" t="s">
        <v>477</v>
      </c>
      <c r="H33">
        <v>106</v>
      </c>
      <c r="I33" s="23">
        <v>77</v>
      </c>
      <c r="J33" s="23">
        <v>87</v>
      </c>
      <c r="K33" s="23">
        <v>-10</v>
      </c>
      <c r="L33" s="23">
        <v>54</v>
      </c>
      <c r="M33" s="23">
        <v>67</v>
      </c>
      <c r="N33" s="23">
        <v>-13</v>
      </c>
      <c r="O33" s="23">
        <v>81</v>
      </c>
      <c r="P33" s="23">
        <v>85</v>
      </c>
      <c r="Q33">
        <v>0</v>
      </c>
    </row>
    <row r="34" spans="1:17" ht="12.75">
      <c r="A34" t="s">
        <v>304</v>
      </c>
      <c r="B34" t="s">
        <v>157</v>
      </c>
      <c r="C34" t="s">
        <v>43</v>
      </c>
      <c r="D34" t="s">
        <v>159</v>
      </c>
      <c r="E34" t="s">
        <v>175</v>
      </c>
      <c r="F34">
        <v>29019</v>
      </c>
      <c r="G34" t="s">
        <v>478</v>
      </c>
      <c r="H34">
        <v>172</v>
      </c>
      <c r="I34" s="23">
        <v>96</v>
      </c>
      <c r="J34" s="23">
        <v>87</v>
      </c>
      <c r="K34" s="23">
        <v>9</v>
      </c>
      <c r="L34" s="23">
        <v>66</v>
      </c>
      <c r="M34" s="23">
        <v>67</v>
      </c>
      <c r="N34" s="23">
        <v>-1</v>
      </c>
      <c r="O34" s="23">
        <v>94</v>
      </c>
      <c r="P34" s="23">
        <v>85</v>
      </c>
      <c r="Q34">
        <v>0</v>
      </c>
    </row>
    <row r="35" spans="1:17" ht="12.75">
      <c r="A35" t="s">
        <v>304</v>
      </c>
      <c r="B35" t="s">
        <v>157</v>
      </c>
      <c r="C35" t="s">
        <v>66</v>
      </c>
      <c r="D35" t="s">
        <v>221</v>
      </c>
      <c r="E35" t="s">
        <v>67</v>
      </c>
      <c r="F35">
        <v>29232</v>
      </c>
      <c r="G35" t="s">
        <v>478</v>
      </c>
      <c r="H35">
        <v>143</v>
      </c>
      <c r="I35" s="23">
        <v>94</v>
      </c>
      <c r="J35" s="23">
        <v>89</v>
      </c>
      <c r="K35" s="23">
        <v>5</v>
      </c>
      <c r="L35" s="23">
        <v>76</v>
      </c>
      <c r="M35" s="23">
        <v>68</v>
      </c>
      <c r="N35" s="23">
        <v>8</v>
      </c>
      <c r="O35" s="23">
        <v>94</v>
      </c>
      <c r="P35" s="23">
        <v>85</v>
      </c>
      <c r="Q35">
        <v>0</v>
      </c>
    </row>
    <row r="36" spans="1:17" ht="12.75">
      <c r="A36" t="s">
        <v>304</v>
      </c>
      <c r="B36" t="s">
        <v>157</v>
      </c>
      <c r="C36" t="s">
        <v>52</v>
      </c>
      <c r="D36" t="s">
        <v>211</v>
      </c>
      <c r="E36" t="s">
        <v>53</v>
      </c>
      <c r="F36">
        <v>29151</v>
      </c>
      <c r="G36" t="s">
        <v>478</v>
      </c>
      <c r="H36">
        <v>95</v>
      </c>
      <c r="I36" s="23">
        <v>98</v>
      </c>
      <c r="J36" s="23">
        <v>94</v>
      </c>
      <c r="K36" s="23">
        <v>4</v>
      </c>
      <c r="L36" s="23">
        <v>76</v>
      </c>
      <c r="M36" s="23">
        <v>74</v>
      </c>
      <c r="N36" s="23">
        <v>2</v>
      </c>
      <c r="O36" s="23">
        <v>98</v>
      </c>
      <c r="P36" s="23">
        <v>85</v>
      </c>
      <c r="Q36">
        <v>0</v>
      </c>
    </row>
    <row r="37" spans="1:17" ht="12.75">
      <c r="A37" t="s">
        <v>304</v>
      </c>
      <c r="B37" t="s">
        <v>157</v>
      </c>
      <c r="C37" t="s">
        <v>71</v>
      </c>
      <c r="D37" t="s">
        <v>360</v>
      </c>
      <c r="E37" t="s">
        <v>72</v>
      </c>
      <c r="F37">
        <v>29259</v>
      </c>
      <c r="G37" t="s">
        <v>478</v>
      </c>
      <c r="H37">
        <v>21</v>
      </c>
      <c r="I37" s="23">
        <v>90</v>
      </c>
      <c r="J37" s="23">
        <v>91</v>
      </c>
      <c r="K37" s="23">
        <v>-1</v>
      </c>
      <c r="L37" s="23">
        <v>56</v>
      </c>
      <c r="M37" s="23">
        <v>70</v>
      </c>
      <c r="N37" s="23">
        <v>-14</v>
      </c>
      <c r="O37" s="23">
        <v>90</v>
      </c>
      <c r="P37" s="23">
        <v>85</v>
      </c>
      <c r="Q37">
        <v>0</v>
      </c>
    </row>
    <row r="38" spans="1:17" ht="12.75">
      <c r="A38" t="s">
        <v>304</v>
      </c>
      <c r="B38" t="s">
        <v>157</v>
      </c>
      <c r="C38" t="s">
        <v>62</v>
      </c>
      <c r="D38" t="s">
        <v>216</v>
      </c>
      <c r="E38" t="s">
        <v>63</v>
      </c>
      <c r="F38">
        <v>29220</v>
      </c>
      <c r="G38" t="s">
        <v>477</v>
      </c>
      <c r="H38">
        <v>68</v>
      </c>
      <c r="I38" s="23">
        <v>96</v>
      </c>
      <c r="J38" s="23">
        <v>91</v>
      </c>
      <c r="K38" s="23">
        <v>5</v>
      </c>
      <c r="L38" s="23">
        <v>73</v>
      </c>
      <c r="M38" s="23">
        <v>72</v>
      </c>
      <c r="N38" s="23">
        <v>1</v>
      </c>
      <c r="O38" s="23">
        <v>96</v>
      </c>
      <c r="P38" s="23">
        <v>85</v>
      </c>
      <c r="Q38">
        <v>0</v>
      </c>
    </row>
    <row r="39" spans="1:17" ht="12.75">
      <c r="A39" t="s">
        <v>304</v>
      </c>
      <c r="B39" t="s">
        <v>157</v>
      </c>
      <c r="C39" t="s">
        <v>69</v>
      </c>
      <c r="D39" t="s">
        <v>355</v>
      </c>
      <c r="E39" t="s">
        <v>70</v>
      </c>
      <c r="F39">
        <v>29233</v>
      </c>
      <c r="G39" t="s">
        <v>477</v>
      </c>
      <c r="H39">
        <v>69</v>
      </c>
      <c r="I39" s="23">
        <v>77</v>
      </c>
      <c r="J39" s="23">
        <v>89</v>
      </c>
      <c r="K39" s="23">
        <v>-12</v>
      </c>
      <c r="L39" s="23">
        <v>59</v>
      </c>
      <c r="M39" s="23">
        <v>68</v>
      </c>
      <c r="N39" s="23">
        <v>-9</v>
      </c>
      <c r="O39" s="23">
        <v>77</v>
      </c>
      <c r="P39" s="23">
        <v>85</v>
      </c>
      <c r="Q39">
        <v>0</v>
      </c>
    </row>
    <row r="40" spans="1:17" ht="12.75">
      <c r="A40" t="s">
        <v>304</v>
      </c>
      <c r="B40" t="s">
        <v>157</v>
      </c>
      <c r="C40" t="s">
        <v>2</v>
      </c>
      <c r="D40" t="s">
        <v>216</v>
      </c>
      <c r="E40" t="s">
        <v>219</v>
      </c>
      <c r="F40">
        <v>29220</v>
      </c>
      <c r="G40" t="s">
        <v>478</v>
      </c>
      <c r="H40">
        <v>64</v>
      </c>
      <c r="I40" s="23">
        <v>92</v>
      </c>
      <c r="J40" s="23">
        <v>87</v>
      </c>
      <c r="K40" s="23">
        <v>5</v>
      </c>
      <c r="L40" s="23">
        <v>78</v>
      </c>
      <c r="M40" s="23">
        <v>62</v>
      </c>
      <c r="N40" s="23">
        <v>16</v>
      </c>
      <c r="O40" s="23">
        <v>100</v>
      </c>
      <c r="P40" s="23">
        <v>85</v>
      </c>
      <c r="Q40">
        <v>0</v>
      </c>
    </row>
    <row r="41" spans="1:17" ht="12.75">
      <c r="A41" t="s">
        <v>304</v>
      </c>
      <c r="B41" t="s">
        <v>157</v>
      </c>
      <c r="C41" t="s">
        <v>47</v>
      </c>
      <c r="D41" t="s">
        <v>193</v>
      </c>
      <c r="E41" t="s">
        <v>48</v>
      </c>
      <c r="F41">
        <v>29046</v>
      </c>
      <c r="G41" t="s">
        <v>478</v>
      </c>
      <c r="H41">
        <v>88</v>
      </c>
      <c r="I41" s="23">
        <v>97</v>
      </c>
      <c r="J41" s="23">
        <v>91</v>
      </c>
      <c r="K41" s="23">
        <v>6</v>
      </c>
      <c r="L41" s="23">
        <v>86</v>
      </c>
      <c r="M41" s="23">
        <v>68</v>
      </c>
      <c r="N41" s="23">
        <v>18</v>
      </c>
      <c r="O41" s="23">
        <v>100</v>
      </c>
      <c r="P41" s="23">
        <v>85</v>
      </c>
      <c r="Q41">
        <v>0</v>
      </c>
    </row>
    <row r="42" spans="1:17" ht="12.75">
      <c r="A42" t="s">
        <v>304</v>
      </c>
      <c r="B42" t="s">
        <v>157</v>
      </c>
      <c r="C42" t="s">
        <v>54</v>
      </c>
      <c r="D42" t="s">
        <v>211</v>
      </c>
      <c r="E42" t="s">
        <v>55</v>
      </c>
      <c r="F42">
        <v>29151</v>
      </c>
      <c r="G42" t="s">
        <v>477</v>
      </c>
      <c r="H42">
        <v>112</v>
      </c>
      <c r="I42" s="23">
        <v>92</v>
      </c>
      <c r="J42" s="23">
        <v>85</v>
      </c>
      <c r="K42" s="23">
        <v>7</v>
      </c>
      <c r="L42" s="23">
        <v>84</v>
      </c>
      <c r="M42" s="23">
        <v>69</v>
      </c>
      <c r="N42" s="23">
        <v>15</v>
      </c>
      <c r="O42" s="23">
        <v>100</v>
      </c>
      <c r="P42" s="23">
        <v>85</v>
      </c>
      <c r="Q42">
        <v>0</v>
      </c>
    </row>
    <row r="43" spans="1:17" ht="12.75">
      <c r="A43" t="s">
        <v>304</v>
      </c>
      <c r="B43" t="s">
        <v>157</v>
      </c>
      <c r="C43" t="s">
        <v>50</v>
      </c>
      <c r="D43" t="s">
        <v>198</v>
      </c>
      <c r="E43" t="s">
        <v>51</v>
      </c>
      <c r="F43">
        <v>29103</v>
      </c>
      <c r="G43" t="s">
        <v>478</v>
      </c>
      <c r="H43">
        <v>113</v>
      </c>
      <c r="I43" s="23">
        <v>88</v>
      </c>
      <c r="J43" s="23">
        <v>87</v>
      </c>
      <c r="K43" s="23">
        <v>1</v>
      </c>
      <c r="L43" s="23">
        <v>73</v>
      </c>
      <c r="M43" s="23">
        <v>67</v>
      </c>
      <c r="N43" s="23">
        <v>6</v>
      </c>
      <c r="O43" s="23">
        <v>93</v>
      </c>
      <c r="P43" s="23">
        <v>85</v>
      </c>
      <c r="Q43">
        <v>0</v>
      </c>
    </row>
    <row r="44" spans="1:17" ht="12.75">
      <c r="A44" t="s">
        <v>304</v>
      </c>
      <c r="B44" t="s">
        <v>157</v>
      </c>
      <c r="C44" t="s">
        <v>44</v>
      </c>
      <c r="D44" t="s">
        <v>159</v>
      </c>
      <c r="E44" t="s">
        <v>179</v>
      </c>
      <c r="F44">
        <v>29019</v>
      </c>
      <c r="G44" t="s">
        <v>477</v>
      </c>
      <c r="H44">
        <v>101</v>
      </c>
      <c r="I44" s="23">
        <v>81</v>
      </c>
      <c r="J44" s="23">
        <v>82</v>
      </c>
      <c r="K44" s="23">
        <v>-1</v>
      </c>
      <c r="L44" s="23">
        <v>66</v>
      </c>
      <c r="M44" s="23">
        <v>61</v>
      </c>
      <c r="N44" s="23">
        <v>5</v>
      </c>
      <c r="O44" s="23">
        <v>86</v>
      </c>
      <c r="P44" s="23">
        <v>85</v>
      </c>
      <c r="Q44">
        <v>0</v>
      </c>
    </row>
    <row r="45" spans="1:17" ht="12.75">
      <c r="A45" t="s">
        <v>304</v>
      </c>
      <c r="B45" t="s">
        <v>157</v>
      </c>
      <c r="C45" t="s">
        <v>68</v>
      </c>
      <c r="D45" t="s">
        <v>221</v>
      </c>
      <c r="E45" t="s">
        <v>353</v>
      </c>
      <c r="F45">
        <v>29232</v>
      </c>
      <c r="G45" t="s">
        <v>477</v>
      </c>
      <c r="H45">
        <v>83</v>
      </c>
      <c r="I45" s="23">
        <v>83</v>
      </c>
      <c r="J45" s="23">
        <v>83</v>
      </c>
      <c r="K45" s="23">
        <v>0</v>
      </c>
      <c r="L45" s="23">
        <v>61</v>
      </c>
      <c r="M45" s="23">
        <v>65</v>
      </c>
      <c r="N45" s="23">
        <v>-4</v>
      </c>
      <c r="O45" s="23">
        <v>86</v>
      </c>
      <c r="P45" s="23">
        <v>85</v>
      </c>
      <c r="Q45">
        <v>0</v>
      </c>
    </row>
    <row r="46" spans="1:17" ht="12.75">
      <c r="A46" t="s">
        <v>304</v>
      </c>
      <c r="B46" t="s">
        <v>362</v>
      </c>
      <c r="C46" t="s">
        <v>95</v>
      </c>
      <c r="D46" t="s">
        <v>231</v>
      </c>
      <c r="E46" t="s">
        <v>232</v>
      </c>
      <c r="F46">
        <v>35288</v>
      </c>
      <c r="G46" t="s">
        <v>478</v>
      </c>
      <c r="H46">
        <v>95</v>
      </c>
      <c r="I46" s="23">
        <v>92</v>
      </c>
      <c r="J46" s="23">
        <v>91</v>
      </c>
      <c r="K46" s="23">
        <v>1</v>
      </c>
      <c r="L46" s="23">
        <v>63</v>
      </c>
      <c r="M46" s="23">
        <v>71</v>
      </c>
      <c r="N46" s="23">
        <v>-8</v>
      </c>
      <c r="O46" s="23">
        <v>94</v>
      </c>
      <c r="P46" s="23">
        <v>85</v>
      </c>
      <c r="Q46">
        <v>0</v>
      </c>
    </row>
    <row r="47" spans="1:17" ht="12.75">
      <c r="A47" t="s">
        <v>304</v>
      </c>
      <c r="B47" t="s">
        <v>362</v>
      </c>
      <c r="C47" t="s">
        <v>0</v>
      </c>
      <c r="D47" t="s">
        <v>304</v>
      </c>
      <c r="E47" t="s">
        <v>402</v>
      </c>
      <c r="F47">
        <v>35238</v>
      </c>
      <c r="G47" t="s">
        <v>478</v>
      </c>
      <c r="H47">
        <v>135</v>
      </c>
      <c r="I47" s="23">
        <v>89</v>
      </c>
      <c r="J47" s="23">
        <v>92</v>
      </c>
      <c r="K47" s="23">
        <v>-3</v>
      </c>
      <c r="L47" s="23">
        <v>64</v>
      </c>
      <c r="M47" s="23">
        <v>72</v>
      </c>
      <c r="N47" s="23">
        <v>-8</v>
      </c>
      <c r="O47" s="23">
        <v>90</v>
      </c>
      <c r="P47" s="23">
        <v>85</v>
      </c>
      <c r="Q47">
        <v>0</v>
      </c>
    </row>
    <row r="48" spans="1:17" ht="12.75">
      <c r="A48" t="s">
        <v>304</v>
      </c>
      <c r="B48" t="s">
        <v>362</v>
      </c>
      <c r="C48" t="s">
        <v>96</v>
      </c>
      <c r="D48" t="s">
        <v>231</v>
      </c>
      <c r="E48" t="s">
        <v>234</v>
      </c>
      <c r="F48">
        <v>35288</v>
      </c>
      <c r="G48" t="s">
        <v>477</v>
      </c>
      <c r="H48">
        <v>71</v>
      </c>
      <c r="I48" s="23">
        <v>86</v>
      </c>
      <c r="J48" s="23">
        <v>91</v>
      </c>
      <c r="K48" s="23">
        <v>-5</v>
      </c>
      <c r="L48" s="23">
        <v>39</v>
      </c>
      <c r="M48" s="23">
        <v>67</v>
      </c>
      <c r="N48" s="23">
        <v>-28</v>
      </c>
      <c r="O48" s="23">
        <v>87</v>
      </c>
      <c r="P48" s="23">
        <v>85</v>
      </c>
      <c r="Q48">
        <v>0</v>
      </c>
    </row>
    <row r="49" spans="1:17" ht="12.75">
      <c r="A49" t="s">
        <v>304</v>
      </c>
      <c r="B49" t="s">
        <v>362</v>
      </c>
      <c r="C49" t="s">
        <v>77</v>
      </c>
      <c r="D49" t="s">
        <v>383</v>
      </c>
      <c r="E49" t="s">
        <v>386</v>
      </c>
      <c r="F49">
        <v>35115</v>
      </c>
      <c r="G49" t="s">
        <v>478</v>
      </c>
      <c r="H49">
        <v>108</v>
      </c>
      <c r="I49" s="23">
        <v>94</v>
      </c>
      <c r="J49" s="23">
        <v>90</v>
      </c>
      <c r="K49" s="23">
        <v>4</v>
      </c>
      <c r="L49" s="23">
        <v>85</v>
      </c>
      <c r="M49" s="23">
        <v>67</v>
      </c>
      <c r="N49" s="23">
        <v>18</v>
      </c>
      <c r="O49" s="23">
        <v>97</v>
      </c>
      <c r="P49" s="23">
        <v>85</v>
      </c>
      <c r="Q49">
        <v>0</v>
      </c>
    </row>
    <row r="50" spans="1:17" ht="12.75">
      <c r="A50" t="s">
        <v>304</v>
      </c>
      <c r="B50" t="s">
        <v>362</v>
      </c>
      <c r="C50" t="s">
        <v>141</v>
      </c>
      <c r="D50" t="s">
        <v>304</v>
      </c>
      <c r="E50" t="s">
        <v>406</v>
      </c>
      <c r="F50">
        <v>35238</v>
      </c>
      <c r="G50" t="s">
        <v>478</v>
      </c>
      <c r="H50">
        <v>100</v>
      </c>
      <c r="I50" s="23">
        <v>92</v>
      </c>
      <c r="J50" s="23">
        <v>94</v>
      </c>
      <c r="K50" s="23">
        <v>-2</v>
      </c>
      <c r="L50" s="23">
        <v>86</v>
      </c>
      <c r="M50" s="23">
        <v>75</v>
      </c>
      <c r="N50" s="23">
        <v>11</v>
      </c>
      <c r="O50" s="23">
        <v>95</v>
      </c>
      <c r="P50" s="23">
        <v>85</v>
      </c>
      <c r="Q50">
        <v>0</v>
      </c>
    </row>
    <row r="51" spans="1:17" ht="12.75">
      <c r="A51" t="s">
        <v>304</v>
      </c>
      <c r="B51" t="s">
        <v>362</v>
      </c>
      <c r="C51" t="s">
        <v>141</v>
      </c>
      <c r="D51" t="s">
        <v>240</v>
      </c>
      <c r="E51" t="s">
        <v>242</v>
      </c>
      <c r="F51">
        <v>35360</v>
      </c>
      <c r="G51" t="s">
        <v>478</v>
      </c>
      <c r="H51">
        <v>99</v>
      </c>
      <c r="I51" s="23">
        <v>96</v>
      </c>
      <c r="J51" s="23">
        <v>91</v>
      </c>
      <c r="K51" s="23">
        <v>5</v>
      </c>
      <c r="L51" s="23">
        <v>79</v>
      </c>
      <c r="M51" s="23">
        <v>71</v>
      </c>
      <c r="N51" s="23">
        <v>8</v>
      </c>
      <c r="O51" s="23">
        <v>97</v>
      </c>
      <c r="P51" s="23">
        <v>85</v>
      </c>
      <c r="Q51">
        <v>0</v>
      </c>
    </row>
    <row r="52" spans="1:17" ht="12.75">
      <c r="A52" t="s">
        <v>304</v>
      </c>
      <c r="B52" t="s">
        <v>362</v>
      </c>
      <c r="C52" t="s">
        <v>5</v>
      </c>
      <c r="D52" t="s">
        <v>387</v>
      </c>
      <c r="E52" t="s">
        <v>388</v>
      </c>
      <c r="F52">
        <v>35184</v>
      </c>
      <c r="G52" t="s">
        <v>478</v>
      </c>
      <c r="H52">
        <v>16</v>
      </c>
      <c r="I52" s="23">
        <v>94</v>
      </c>
      <c r="J52" s="23">
        <v>79</v>
      </c>
      <c r="K52" s="23">
        <v>15</v>
      </c>
      <c r="L52" s="23">
        <v>94</v>
      </c>
      <c r="M52" s="23">
        <v>63</v>
      </c>
      <c r="N52" s="23">
        <v>31</v>
      </c>
      <c r="O52" s="23">
        <v>94</v>
      </c>
      <c r="P52" s="23">
        <v>85</v>
      </c>
      <c r="Q52">
        <v>0</v>
      </c>
    </row>
    <row r="53" spans="1:17" ht="12.75">
      <c r="A53" t="s">
        <v>304</v>
      </c>
      <c r="B53" t="s">
        <v>362</v>
      </c>
      <c r="C53" t="s">
        <v>81</v>
      </c>
      <c r="D53" t="s">
        <v>392</v>
      </c>
      <c r="E53" t="s">
        <v>395</v>
      </c>
      <c r="F53">
        <v>35236</v>
      </c>
      <c r="G53" t="s">
        <v>478</v>
      </c>
      <c r="H53">
        <v>82</v>
      </c>
      <c r="I53" s="23">
        <v>90</v>
      </c>
      <c r="J53" s="23">
        <v>86</v>
      </c>
      <c r="K53" s="23">
        <v>4</v>
      </c>
      <c r="L53" s="23">
        <v>59</v>
      </c>
      <c r="M53" s="23">
        <v>68</v>
      </c>
      <c r="N53" s="23">
        <v>-9</v>
      </c>
      <c r="O53" s="23">
        <v>93</v>
      </c>
      <c r="P53" s="23">
        <v>85</v>
      </c>
      <c r="Q53">
        <v>0</v>
      </c>
    </row>
    <row r="54" spans="1:17" ht="12.75">
      <c r="A54" t="s">
        <v>304</v>
      </c>
      <c r="B54" t="s">
        <v>362</v>
      </c>
      <c r="C54" t="s">
        <v>294</v>
      </c>
      <c r="D54" t="s">
        <v>304</v>
      </c>
      <c r="E54" t="s">
        <v>409</v>
      </c>
      <c r="F54">
        <v>35238</v>
      </c>
      <c r="G54" t="s">
        <v>477</v>
      </c>
      <c r="H54">
        <v>124</v>
      </c>
      <c r="I54" s="23">
        <v>71</v>
      </c>
      <c r="J54" s="23">
        <v>84</v>
      </c>
      <c r="K54" s="23">
        <v>-13</v>
      </c>
      <c r="L54" s="23">
        <v>47</v>
      </c>
      <c r="M54" s="23">
        <v>64</v>
      </c>
      <c r="N54" s="23">
        <v>-17</v>
      </c>
      <c r="O54" s="23">
        <v>75</v>
      </c>
      <c r="P54" s="23">
        <v>85</v>
      </c>
      <c r="Q54">
        <v>0</v>
      </c>
    </row>
    <row r="55" spans="1:17" ht="12.75">
      <c r="A55" t="s">
        <v>304</v>
      </c>
      <c r="B55" t="s">
        <v>362</v>
      </c>
      <c r="C55" t="s">
        <v>75</v>
      </c>
      <c r="D55" t="s">
        <v>381</v>
      </c>
      <c r="E55" t="s">
        <v>76</v>
      </c>
      <c r="F55">
        <v>35095</v>
      </c>
      <c r="G55" t="s">
        <v>477</v>
      </c>
      <c r="H55">
        <v>17</v>
      </c>
      <c r="I55" s="23">
        <v>88</v>
      </c>
      <c r="J55" s="23">
        <v>85</v>
      </c>
      <c r="K55" s="23">
        <v>3</v>
      </c>
      <c r="L55" s="23">
        <v>65</v>
      </c>
      <c r="M55" s="23">
        <v>62</v>
      </c>
      <c r="N55" s="23">
        <v>3</v>
      </c>
      <c r="O55" s="23">
        <v>88</v>
      </c>
      <c r="P55" s="23">
        <v>85</v>
      </c>
      <c r="Q55">
        <v>0</v>
      </c>
    </row>
    <row r="56" spans="1:17" ht="12.75">
      <c r="A56" t="s">
        <v>304</v>
      </c>
      <c r="B56" t="s">
        <v>362</v>
      </c>
      <c r="C56" t="s">
        <v>82</v>
      </c>
      <c r="D56" t="s">
        <v>392</v>
      </c>
      <c r="E56" t="s">
        <v>83</v>
      </c>
      <c r="F56">
        <v>35236</v>
      </c>
      <c r="G56" t="s">
        <v>477</v>
      </c>
      <c r="H56">
        <v>58</v>
      </c>
      <c r="I56" s="23">
        <v>83</v>
      </c>
      <c r="J56" s="23">
        <v>83</v>
      </c>
      <c r="K56" s="23">
        <v>0</v>
      </c>
      <c r="L56" s="23">
        <v>62</v>
      </c>
      <c r="M56" s="23">
        <v>63</v>
      </c>
      <c r="N56" s="23">
        <v>-1</v>
      </c>
      <c r="O56" s="23">
        <v>84</v>
      </c>
      <c r="P56" s="23">
        <v>85</v>
      </c>
      <c r="Q56">
        <v>0</v>
      </c>
    </row>
    <row r="57" spans="1:17" ht="12.75">
      <c r="A57" t="s">
        <v>304</v>
      </c>
      <c r="B57" t="s">
        <v>362</v>
      </c>
      <c r="C57" t="s">
        <v>144</v>
      </c>
      <c r="D57" t="s">
        <v>101</v>
      </c>
      <c r="E57" t="s">
        <v>102</v>
      </c>
      <c r="F57">
        <v>35337</v>
      </c>
      <c r="G57" t="s">
        <v>477</v>
      </c>
      <c r="H57">
        <v>48</v>
      </c>
      <c r="I57" s="23">
        <v>67</v>
      </c>
      <c r="J57" s="23">
        <v>83</v>
      </c>
      <c r="K57" s="23">
        <v>-16</v>
      </c>
      <c r="L57" s="23">
        <v>51</v>
      </c>
      <c r="M57" s="23">
        <v>59</v>
      </c>
      <c r="N57" s="23">
        <v>-8</v>
      </c>
      <c r="O57" s="23">
        <v>71</v>
      </c>
      <c r="P57" s="23">
        <v>85</v>
      </c>
      <c r="Q57">
        <v>0</v>
      </c>
    </row>
    <row r="58" spans="1:17" ht="12.75">
      <c r="A58" t="s">
        <v>304</v>
      </c>
      <c r="B58" t="s">
        <v>362</v>
      </c>
      <c r="C58" t="s">
        <v>85</v>
      </c>
      <c r="D58" t="s">
        <v>304</v>
      </c>
      <c r="E58" t="s">
        <v>86</v>
      </c>
      <c r="F58">
        <v>35238</v>
      </c>
      <c r="G58" t="s">
        <v>477</v>
      </c>
      <c r="H58">
        <v>136</v>
      </c>
      <c r="I58" s="23">
        <v>87</v>
      </c>
      <c r="J58" s="23">
        <v>92</v>
      </c>
      <c r="K58" s="23">
        <v>-5</v>
      </c>
      <c r="L58" s="23">
        <v>62</v>
      </c>
      <c r="M58" s="23">
        <v>71</v>
      </c>
      <c r="N58" s="23">
        <v>-9</v>
      </c>
      <c r="O58" s="23">
        <v>89</v>
      </c>
      <c r="P58" s="23">
        <v>85</v>
      </c>
      <c r="Q58">
        <v>0</v>
      </c>
    </row>
    <row r="59" spans="1:17" ht="12.75">
      <c r="A59" t="s">
        <v>304</v>
      </c>
      <c r="B59" t="s">
        <v>362</v>
      </c>
      <c r="C59" t="s">
        <v>87</v>
      </c>
      <c r="D59" t="s">
        <v>304</v>
      </c>
      <c r="E59" t="s">
        <v>88</v>
      </c>
      <c r="F59">
        <v>35238</v>
      </c>
      <c r="G59" t="s">
        <v>477</v>
      </c>
      <c r="H59">
        <v>103</v>
      </c>
      <c r="I59" s="23">
        <v>81</v>
      </c>
      <c r="J59" s="23">
        <v>86</v>
      </c>
      <c r="K59" s="23">
        <v>-5</v>
      </c>
      <c r="L59" s="23">
        <v>53</v>
      </c>
      <c r="M59" s="23">
        <v>64</v>
      </c>
      <c r="N59" s="23">
        <v>-11</v>
      </c>
      <c r="O59" s="23">
        <v>83</v>
      </c>
      <c r="P59" s="23">
        <v>85</v>
      </c>
      <c r="Q59">
        <v>0</v>
      </c>
    </row>
    <row r="60" spans="1:17" ht="12.75">
      <c r="A60" t="s">
        <v>304</v>
      </c>
      <c r="B60" t="s">
        <v>362</v>
      </c>
      <c r="C60" t="s">
        <v>89</v>
      </c>
      <c r="D60" t="s">
        <v>304</v>
      </c>
      <c r="E60" t="s">
        <v>90</v>
      </c>
      <c r="F60">
        <v>35238</v>
      </c>
      <c r="G60" t="s">
        <v>477</v>
      </c>
      <c r="H60">
        <v>271</v>
      </c>
      <c r="I60" s="23">
        <v>82</v>
      </c>
      <c r="J60" s="23">
        <v>88</v>
      </c>
      <c r="K60" s="23">
        <v>-6</v>
      </c>
      <c r="L60" s="23">
        <v>73</v>
      </c>
      <c r="M60" s="23">
        <v>65</v>
      </c>
      <c r="N60" s="23">
        <v>8</v>
      </c>
      <c r="O60" s="23">
        <v>86</v>
      </c>
      <c r="P60" s="23">
        <v>85</v>
      </c>
      <c r="Q60">
        <v>0</v>
      </c>
    </row>
    <row r="61" spans="1:17" ht="12.75">
      <c r="A61" t="s">
        <v>304</v>
      </c>
      <c r="B61" t="s">
        <v>362</v>
      </c>
      <c r="C61" t="s">
        <v>3</v>
      </c>
      <c r="D61" t="s">
        <v>383</v>
      </c>
      <c r="E61" t="s">
        <v>78</v>
      </c>
      <c r="F61">
        <v>35115</v>
      </c>
      <c r="G61" t="s">
        <v>477</v>
      </c>
      <c r="H61">
        <v>67</v>
      </c>
      <c r="I61" s="23">
        <v>88</v>
      </c>
      <c r="J61" s="23">
        <v>89</v>
      </c>
      <c r="K61" s="23">
        <v>-1</v>
      </c>
      <c r="L61" s="23">
        <v>57</v>
      </c>
      <c r="M61" s="23">
        <v>69</v>
      </c>
      <c r="N61" s="23">
        <v>-12</v>
      </c>
      <c r="O61" s="23">
        <v>87</v>
      </c>
      <c r="P61" s="23">
        <v>85</v>
      </c>
      <c r="Q61">
        <v>0</v>
      </c>
    </row>
    <row r="62" spans="1:17" ht="12.75">
      <c r="A62" t="s">
        <v>304</v>
      </c>
      <c r="B62" t="s">
        <v>362</v>
      </c>
      <c r="C62" t="s">
        <v>145</v>
      </c>
      <c r="D62" t="s">
        <v>304</v>
      </c>
      <c r="E62" t="s">
        <v>91</v>
      </c>
      <c r="F62">
        <v>35238</v>
      </c>
      <c r="G62" t="s">
        <v>477</v>
      </c>
      <c r="H62">
        <v>64</v>
      </c>
      <c r="I62" s="23">
        <v>83</v>
      </c>
      <c r="J62" s="23">
        <v>84</v>
      </c>
      <c r="K62" s="23">
        <v>-1</v>
      </c>
      <c r="L62" s="23">
        <v>64</v>
      </c>
      <c r="M62" s="23">
        <v>63</v>
      </c>
      <c r="N62" s="23">
        <v>1</v>
      </c>
      <c r="O62" s="23">
        <v>80</v>
      </c>
      <c r="P62" s="23">
        <v>85</v>
      </c>
      <c r="Q62">
        <v>0</v>
      </c>
    </row>
    <row r="63" spans="1:17" ht="12.75">
      <c r="A63" t="s">
        <v>304</v>
      </c>
      <c r="B63" t="s">
        <v>362</v>
      </c>
      <c r="C63" t="s">
        <v>103</v>
      </c>
      <c r="D63" t="s">
        <v>240</v>
      </c>
      <c r="E63" t="s">
        <v>104</v>
      </c>
      <c r="F63">
        <v>35360</v>
      </c>
      <c r="G63" t="s">
        <v>477</v>
      </c>
      <c r="H63">
        <v>69</v>
      </c>
      <c r="I63" s="23">
        <v>80</v>
      </c>
      <c r="J63" s="23">
        <v>86</v>
      </c>
      <c r="K63" s="23">
        <v>-6</v>
      </c>
      <c r="L63" s="23">
        <v>55</v>
      </c>
      <c r="M63" s="23">
        <v>61</v>
      </c>
      <c r="N63" s="23">
        <v>-6</v>
      </c>
      <c r="O63" s="23">
        <v>79</v>
      </c>
      <c r="P63" s="23">
        <v>85</v>
      </c>
      <c r="Q63">
        <v>0</v>
      </c>
    </row>
    <row r="64" spans="1:17" ht="12.75">
      <c r="A64" t="s">
        <v>304</v>
      </c>
      <c r="B64" t="s">
        <v>362</v>
      </c>
      <c r="C64" t="s">
        <v>92</v>
      </c>
      <c r="D64" t="s">
        <v>304</v>
      </c>
      <c r="E64" t="s">
        <v>93</v>
      </c>
      <c r="F64">
        <v>35238</v>
      </c>
      <c r="G64" t="s">
        <v>477</v>
      </c>
      <c r="H64">
        <v>161</v>
      </c>
      <c r="I64" s="23">
        <v>89</v>
      </c>
      <c r="J64" s="23">
        <v>89</v>
      </c>
      <c r="K64" s="23">
        <v>0</v>
      </c>
      <c r="L64" s="23">
        <v>67</v>
      </c>
      <c r="M64" s="23">
        <v>71</v>
      </c>
      <c r="N64" s="23">
        <v>-4</v>
      </c>
      <c r="O64" s="23">
        <v>91</v>
      </c>
      <c r="P64" s="23">
        <v>85</v>
      </c>
      <c r="Q64">
        <v>0</v>
      </c>
    </row>
    <row r="65" spans="1:17" ht="12.75">
      <c r="A65" t="s">
        <v>304</v>
      </c>
      <c r="B65" t="s">
        <v>362</v>
      </c>
      <c r="C65" t="s">
        <v>97</v>
      </c>
      <c r="D65" t="s">
        <v>231</v>
      </c>
      <c r="E65" t="s">
        <v>98</v>
      </c>
      <c r="F65">
        <v>35288</v>
      </c>
      <c r="G65" t="s">
        <v>477</v>
      </c>
      <c r="H65">
        <v>46</v>
      </c>
      <c r="I65" s="23">
        <v>78</v>
      </c>
      <c r="J65" s="23">
        <v>83</v>
      </c>
      <c r="K65" s="23">
        <v>-5</v>
      </c>
      <c r="L65" s="23">
        <v>65</v>
      </c>
      <c r="M65" s="23">
        <v>63</v>
      </c>
      <c r="N65" s="23">
        <v>2</v>
      </c>
      <c r="O65" s="23">
        <v>84</v>
      </c>
      <c r="P65" s="23">
        <v>85</v>
      </c>
      <c r="Q65">
        <v>0</v>
      </c>
    </row>
    <row r="66" spans="1:17" ht="12.75">
      <c r="A66" t="s">
        <v>304</v>
      </c>
      <c r="B66" t="s">
        <v>362</v>
      </c>
      <c r="C66" t="s">
        <v>142</v>
      </c>
      <c r="D66" t="s">
        <v>392</v>
      </c>
      <c r="E66" t="s">
        <v>84</v>
      </c>
      <c r="F66">
        <v>35236</v>
      </c>
      <c r="G66" t="s">
        <v>478</v>
      </c>
      <c r="H66">
        <v>93</v>
      </c>
      <c r="I66" s="23">
        <v>96</v>
      </c>
      <c r="J66" s="23">
        <v>91</v>
      </c>
      <c r="K66" s="23">
        <v>5</v>
      </c>
      <c r="L66" s="23">
        <v>69</v>
      </c>
      <c r="M66" s="23">
        <v>70</v>
      </c>
      <c r="N66" s="23">
        <v>-1</v>
      </c>
      <c r="O66" s="23">
        <v>94</v>
      </c>
      <c r="P66" s="23">
        <v>85</v>
      </c>
      <c r="Q66">
        <v>0</v>
      </c>
    </row>
    <row r="67" spans="1:17" ht="12.75">
      <c r="A67" t="s">
        <v>304</v>
      </c>
      <c r="B67" t="s">
        <v>362</v>
      </c>
      <c r="C67" t="s">
        <v>142</v>
      </c>
      <c r="D67" t="s">
        <v>99</v>
      </c>
      <c r="E67" t="s">
        <v>100</v>
      </c>
      <c r="F67">
        <v>35297</v>
      </c>
      <c r="G67" t="s">
        <v>478</v>
      </c>
      <c r="H67">
        <v>60</v>
      </c>
      <c r="I67" s="23">
        <v>98</v>
      </c>
      <c r="J67" s="23">
        <v>93</v>
      </c>
      <c r="K67" s="23">
        <v>5</v>
      </c>
      <c r="L67" s="23">
        <v>80</v>
      </c>
      <c r="M67" s="23">
        <v>76</v>
      </c>
      <c r="N67" s="23">
        <v>4</v>
      </c>
      <c r="O67" s="23">
        <v>100</v>
      </c>
      <c r="P67" s="23">
        <v>85</v>
      </c>
      <c r="Q67">
        <v>0</v>
      </c>
    </row>
    <row r="68" spans="1:17" ht="12.75">
      <c r="A68" t="s">
        <v>304</v>
      </c>
      <c r="B68" t="s">
        <v>362</v>
      </c>
      <c r="C68" t="s">
        <v>1</v>
      </c>
      <c r="D68" t="s">
        <v>79</v>
      </c>
      <c r="E68" t="s">
        <v>80</v>
      </c>
      <c r="F68">
        <v>35125</v>
      </c>
      <c r="G68" t="s">
        <v>478</v>
      </c>
      <c r="H68">
        <v>44</v>
      </c>
      <c r="I68" s="23">
        <v>98</v>
      </c>
      <c r="J68" s="23">
        <v>92</v>
      </c>
      <c r="K68" s="23">
        <v>6</v>
      </c>
      <c r="L68" s="23">
        <v>82</v>
      </c>
      <c r="M68" s="23">
        <v>78</v>
      </c>
      <c r="N68" s="23">
        <v>4</v>
      </c>
      <c r="O68" s="23">
        <v>100</v>
      </c>
      <c r="P68" s="23">
        <v>85</v>
      </c>
      <c r="Q68">
        <v>0</v>
      </c>
    </row>
    <row r="69" spans="1:17" ht="12.75">
      <c r="A69" t="s">
        <v>304</v>
      </c>
      <c r="B69" t="s">
        <v>362</v>
      </c>
      <c r="C69" t="s">
        <v>73</v>
      </c>
      <c r="D69" t="s">
        <v>370</v>
      </c>
      <c r="E69" t="s">
        <v>373</v>
      </c>
      <c r="F69">
        <v>35051</v>
      </c>
      <c r="G69" t="s">
        <v>478</v>
      </c>
      <c r="H69">
        <v>101</v>
      </c>
      <c r="I69" s="23">
        <v>90</v>
      </c>
      <c r="J69" s="23">
        <v>90</v>
      </c>
      <c r="K69" s="23">
        <v>0</v>
      </c>
      <c r="L69" s="23">
        <v>66</v>
      </c>
      <c r="M69" s="23">
        <v>72</v>
      </c>
      <c r="N69" s="23">
        <v>-6</v>
      </c>
      <c r="O69" s="23">
        <v>92</v>
      </c>
      <c r="P69" s="23">
        <v>85</v>
      </c>
      <c r="Q69">
        <v>0</v>
      </c>
    </row>
    <row r="70" spans="1:17" ht="12.75">
      <c r="A70" t="s">
        <v>304</v>
      </c>
      <c r="B70" t="s">
        <v>362</v>
      </c>
      <c r="C70" t="s">
        <v>94</v>
      </c>
      <c r="D70" t="s">
        <v>304</v>
      </c>
      <c r="E70" t="s">
        <v>225</v>
      </c>
      <c r="F70">
        <v>35238</v>
      </c>
      <c r="G70" t="s">
        <v>478</v>
      </c>
      <c r="H70">
        <v>63</v>
      </c>
      <c r="I70" s="23">
        <v>89</v>
      </c>
      <c r="J70" s="23">
        <v>92</v>
      </c>
      <c r="K70" s="23">
        <v>-3</v>
      </c>
      <c r="L70" s="23">
        <v>29</v>
      </c>
      <c r="M70" s="23">
        <v>66</v>
      </c>
      <c r="N70" s="23">
        <v>-37</v>
      </c>
      <c r="O70" s="23">
        <v>93</v>
      </c>
      <c r="P70" s="23">
        <v>85</v>
      </c>
      <c r="Q70">
        <v>0</v>
      </c>
    </row>
    <row r="71" spans="1:17" ht="12.75">
      <c r="A71" t="s">
        <v>304</v>
      </c>
      <c r="B71" t="s">
        <v>362</v>
      </c>
      <c r="C71" t="s">
        <v>74</v>
      </c>
      <c r="D71" t="s">
        <v>378</v>
      </c>
      <c r="E71" t="s">
        <v>379</v>
      </c>
      <c r="F71">
        <v>35093</v>
      </c>
      <c r="G71" t="s">
        <v>477</v>
      </c>
      <c r="H71">
        <v>71</v>
      </c>
      <c r="I71" s="23">
        <v>87</v>
      </c>
      <c r="J71" s="23">
        <v>92</v>
      </c>
      <c r="K71" s="23">
        <v>-5</v>
      </c>
      <c r="L71" s="23">
        <v>71</v>
      </c>
      <c r="M71" s="23">
        <v>76</v>
      </c>
      <c r="N71" s="23">
        <v>-5</v>
      </c>
      <c r="O71" s="23">
        <v>100</v>
      </c>
      <c r="P71" s="23">
        <v>85</v>
      </c>
      <c r="Q71">
        <v>0</v>
      </c>
    </row>
    <row r="72" spans="1:17" ht="12.75">
      <c r="A72" t="s">
        <v>304</v>
      </c>
      <c r="B72" t="s">
        <v>243</v>
      </c>
      <c r="C72" t="s">
        <v>111</v>
      </c>
      <c r="D72" t="s">
        <v>251</v>
      </c>
      <c r="E72" t="s">
        <v>252</v>
      </c>
      <c r="F72">
        <v>56075</v>
      </c>
      <c r="G72" t="s">
        <v>477</v>
      </c>
      <c r="H72">
        <v>46</v>
      </c>
      <c r="I72" s="23">
        <v>91</v>
      </c>
      <c r="J72" s="23">
        <v>84</v>
      </c>
      <c r="K72" s="23">
        <v>7</v>
      </c>
      <c r="L72" s="23">
        <v>75</v>
      </c>
      <c r="M72" s="23">
        <v>61</v>
      </c>
      <c r="N72" s="23">
        <v>14</v>
      </c>
      <c r="O72" s="23">
        <v>95</v>
      </c>
      <c r="P72" s="23">
        <v>85</v>
      </c>
      <c r="Q72">
        <v>0</v>
      </c>
    </row>
    <row r="73" spans="1:17" ht="12.75">
      <c r="A73" t="s">
        <v>304</v>
      </c>
      <c r="B73" t="s">
        <v>243</v>
      </c>
      <c r="C73" t="s">
        <v>117</v>
      </c>
      <c r="D73" t="s">
        <v>259</v>
      </c>
      <c r="E73" t="s">
        <v>260</v>
      </c>
      <c r="F73">
        <v>56121</v>
      </c>
      <c r="G73" t="s">
        <v>477</v>
      </c>
      <c r="H73">
        <v>81</v>
      </c>
      <c r="I73" s="23">
        <v>78</v>
      </c>
      <c r="J73" s="23">
        <v>80</v>
      </c>
      <c r="K73" s="23">
        <v>-2</v>
      </c>
      <c r="L73" s="23">
        <v>60</v>
      </c>
      <c r="M73" s="23">
        <v>59</v>
      </c>
      <c r="N73" s="23">
        <v>1</v>
      </c>
      <c r="O73" s="23">
        <v>82</v>
      </c>
      <c r="P73" s="23">
        <v>85</v>
      </c>
      <c r="Q73">
        <v>0</v>
      </c>
    </row>
    <row r="74" spans="1:17" ht="12.75">
      <c r="A74" t="s">
        <v>304</v>
      </c>
      <c r="B74" t="s">
        <v>243</v>
      </c>
      <c r="C74" t="s">
        <v>140</v>
      </c>
      <c r="D74" t="s">
        <v>257</v>
      </c>
      <c r="E74" t="s">
        <v>258</v>
      </c>
      <c r="F74">
        <v>56098</v>
      </c>
      <c r="G74" t="s">
        <v>477</v>
      </c>
      <c r="H74">
        <v>30</v>
      </c>
      <c r="I74" s="23">
        <v>90</v>
      </c>
      <c r="J74" s="23">
        <v>90</v>
      </c>
      <c r="K74" s="23">
        <v>0</v>
      </c>
      <c r="L74" s="23">
        <v>77</v>
      </c>
      <c r="M74" s="23">
        <v>68</v>
      </c>
      <c r="N74" s="23">
        <v>9</v>
      </c>
      <c r="O74" s="23">
        <v>96</v>
      </c>
      <c r="P74" s="23">
        <v>85</v>
      </c>
      <c r="Q74">
        <v>0</v>
      </c>
    </row>
    <row r="75" spans="1:17" ht="12.75">
      <c r="A75" t="s">
        <v>304</v>
      </c>
      <c r="B75" t="s">
        <v>243</v>
      </c>
      <c r="C75" t="s">
        <v>125</v>
      </c>
      <c r="D75" t="s">
        <v>269</v>
      </c>
      <c r="E75" t="s">
        <v>270</v>
      </c>
      <c r="F75">
        <v>56178</v>
      </c>
      <c r="G75" t="s">
        <v>478</v>
      </c>
      <c r="H75">
        <v>161</v>
      </c>
      <c r="I75" s="23">
        <v>93</v>
      </c>
      <c r="J75" s="23">
        <v>89</v>
      </c>
      <c r="K75" s="23">
        <v>4</v>
      </c>
      <c r="L75" s="23">
        <v>71</v>
      </c>
      <c r="M75" s="23">
        <v>69</v>
      </c>
      <c r="N75" s="23">
        <v>2</v>
      </c>
      <c r="O75" s="23">
        <v>95</v>
      </c>
      <c r="P75" s="23">
        <v>85</v>
      </c>
      <c r="Q75">
        <v>0</v>
      </c>
    </row>
    <row r="76" spans="1:17" ht="12.75">
      <c r="A76" t="s">
        <v>304</v>
      </c>
      <c r="B76" t="s">
        <v>243</v>
      </c>
      <c r="C76" t="s">
        <v>133</v>
      </c>
      <c r="D76" t="s">
        <v>274</v>
      </c>
      <c r="E76" t="s">
        <v>275</v>
      </c>
      <c r="F76">
        <v>56184</v>
      </c>
      <c r="G76" t="s">
        <v>477</v>
      </c>
      <c r="H76">
        <v>31</v>
      </c>
      <c r="I76" s="23">
        <v>90</v>
      </c>
      <c r="J76" s="23">
        <v>84</v>
      </c>
      <c r="K76" s="23">
        <v>6</v>
      </c>
      <c r="L76" s="23">
        <v>60</v>
      </c>
      <c r="M76" s="23">
        <v>63</v>
      </c>
      <c r="N76" s="23">
        <v>-3</v>
      </c>
      <c r="O76" s="23">
        <v>93</v>
      </c>
      <c r="P76" s="23">
        <v>85</v>
      </c>
      <c r="Q76">
        <v>0</v>
      </c>
    </row>
    <row r="77" spans="1:17" ht="12.75">
      <c r="A77" t="s">
        <v>304</v>
      </c>
      <c r="B77" t="s">
        <v>243</v>
      </c>
      <c r="C77" t="s">
        <v>135</v>
      </c>
      <c r="D77" t="s">
        <v>280</v>
      </c>
      <c r="E77" t="s">
        <v>284</v>
      </c>
      <c r="F77">
        <v>56260</v>
      </c>
      <c r="G77" t="s">
        <v>478</v>
      </c>
      <c r="H77">
        <v>141</v>
      </c>
      <c r="I77" s="23">
        <v>99</v>
      </c>
      <c r="J77" s="23">
        <v>94</v>
      </c>
      <c r="K77" s="23">
        <v>5</v>
      </c>
      <c r="L77" s="23">
        <v>77</v>
      </c>
      <c r="M77" s="23">
        <v>76</v>
      </c>
      <c r="N77" s="23">
        <v>1</v>
      </c>
      <c r="O77" s="23">
        <v>99</v>
      </c>
      <c r="P77" s="23">
        <v>85</v>
      </c>
      <c r="Q77">
        <v>0</v>
      </c>
    </row>
    <row r="78" spans="1:17" ht="12.75">
      <c r="A78" t="s">
        <v>304</v>
      </c>
      <c r="B78" t="s">
        <v>243</v>
      </c>
      <c r="C78" t="s">
        <v>292</v>
      </c>
      <c r="D78" t="s">
        <v>113</v>
      </c>
      <c r="E78" t="s">
        <v>114</v>
      </c>
      <c r="F78">
        <v>56091</v>
      </c>
      <c r="G78" t="s">
        <v>477</v>
      </c>
      <c r="H78">
        <v>49</v>
      </c>
      <c r="I78" s="23">
        <v>96</v>
      </c>
      <c r="J78" s="23">
        <v>86</v>
      </c>
      <c r="K78" s="23">
        <v>10</v>
      </c>
      <c r="L78" s="23">
        <v>76</v>
      </c>
      <c r="M78" s="23">
        <v>66</v>
      </c>
      <c r="N78" s="23">
        <v>10</v>
      </c>
      <c r="O78" s="23">
        <v>98</v>
      </c>
      <c r="P78" s="23">
        <v>85</v>
      </c>
      <c r="Q78">
        <v>0</v>
      </c>
    </row>
    <row r="79" spans="1:17" ht="12.75">
      <c r="A79" t="s">
        <v>304</v>
      </c>
      <c r="B79" t="s">
        <v>243</v>
      </c>
      <c r="C79" t="s">
        <v>105</v>
      </c>
      <c r="D79" t="s">
        <v>245</v>
      </c>
      <c r="E79" t="s">
        <v>106</v>
      </c>
      <c r="F79">
        <v>56007</v>
      </c>
      <c r="G79" t="s">
        <v>477</v>
      </c>
      <c r="H79">
        <v>71</v>
      </c>
      <c r="I79" s="23">
        <v>92</v>
      </c>
      <c r="J79" s="23">
        <v>93</v>
      </c>
      <c r="K79" s="23">
        <v>-1</v>
      </c>
      <c r="L79" s="23">
        <v>85</v>
      </c>
      <c r="M79" s="23">
        <v>71</v>
      </c>
      <c r="N79" s="23">
        <v>14</v>
      </c>
      <c r="O79" s="23">
        <v>100</v>
      </c>
      <c r="P79" s="23">
        <v>85</v>
      </c>
      <c r="Q79">
        <v>0</v>
      </c>
    </row>
    <row r="80" spans="1:17" ht="12.75">
      <c r="A80" t="s">
        <v>304</v>
      </c>
      <c r="B80" t="s">
        <v>243</v>
      </c>
      <c r="C80" t="s">
        <v>126</v>
      </c>
      <c r="D80" t="s">
        <v>269</v>
      </c>
      <c r="E80" t="s">
        <v>127</v>
      </c>
      <c r="F80">
        <v>56178</v>
      </c>
      <c r="G80" t="s">
        <v>477</v>
      </c>
      <c r="H80">
        <v>89</v>
      </c>
      <c r="I80" s="23">
        <v>82</v>
      </c>
      <c r="J80" s="23">
        <v>85</v>
      </c>
      <c r="K80" s="23">
        <v>-3</v>
      </c>
      <c r="L80" s="23">
        <v>60</v>
      </c>
      <c r="M80" s="23">
        <v>63</v>
      </c>
      <c r="N80" s="23">
        <v>-3</v>
      </c>
      <c r="O80" s="23">
        <v>100</v>
      </c>
      <c r="P80" s="23">
        <v>85</v>
      </c>
      <c r="Q80">
        <v>0</v>
      </c>
    </row>
    <row r="81" spans="1:17" ht="12.75">
      <c r="A81" t="s">
        <v>304</v>
      </c>
      <c r="B81" t="s">
        <v>243</v>
      </c>
      <c r="C81" t="s">
        <v>107</v>
      </c>
      <c r="D81" t="s">
        <v>108</v>
      </c>
      <c r="E81" t="s">
        <v>109</v>
      </c>
      <c r="F81">
        <v>56055</v>
      </c>
      <c r="G81" t="s">
        <v>477</v>
      </c>
      <c r="H81">
        <v>26</v>
      </c>
      <c r="I81" s="23">
        <v>81</v>
      </c>
      <c r="J81" s="23">
        <v>78</v>
      </c>
      <c r="K81" s="23">
        <v>3</v>
      </c>
      <c r="L81" s="23">
        <v>43</v>
      </c>
      <c r="M81" s="23">
        <v>61</v>
      </c>
      <c r="N81" s="23">
        <v>-18</v>
      </c>
      <c r="O81" s="23">
        <v>54</v>
      </c>
      <c r="P81" s="23">
        <v>85</v>
      </c>
      <c r="Q81">
        <v>0</v>
      </c>
    </row>
    <row r="82" spans="1:17" ht="12.75">
      <c r="A82" t="s">
        <v>304</v>
      </c>
      <c r="B82" t="s">
        <v>243</v>
      </c>
      <c r="C82" t="s">
        <v>291</v>
      </c>
      <c r="D82" t="s">
        <v>254</v>
      </c>
      <c r="E82" t="s">
        <v>112</v>
      </c>
      <c r="F82">
        <v>56083</v>
      </c>
      <c r="G82" t="s">
        <v>477</v>
      </c>
      <c r="H82">
        <v>56</v>
      </c>
      <c r="I82" s="23">
        <v>91</v>
      </c>
      <c r="J82" s="23">
        <v>85</v>
      </c>
      <c r="K82" s="23">
        <v>6</v>
      </c>
      <c r="L82" s="23">
        <v>72</v>
      </c>
      <c r="M82" s="23">
        <v>65</v>
      </c>
      <c r="N82" s="23">
        <v>7</v>
      </c>
      <c r="O82" s="23">
        <v>93</v>
      </c>
      <c r="P82" s="23">
        <v>85</v>
      </c>
      <c r="Q82">
        <v>0</v>
      </c>
    </row>
    <row r="83" spans="1:17" ht="12.75">
      <c r="A83" t="s">
        <v>304</v>
      </c>
      <c r="B83" t="s">
        <v>243</v>
      </c>
      <c r="C83" t="s">
        <v>3</v>
      </c>
      <c r="D83" t="s">
        <v>280</v>
      </c>
      <c r="E83" t="s">
        <v>136</v>
      </c>
      <c r="F83">
        <v>56260</v>
      </c>
      <c r="G83" t="s">
        <v>477</v>
      </c>
      <c r="H83">
        <v>209</v>
      </c>
      <c r="I83" s="23">
        <v>88</v>
      </c>
      <c r="J83" s="23">
        <v>90</v>
      </c>
      <c r="K83" s="23">
        <v>-2</v>
      </c>
      <c r="L83" s="23">
        <v>57</v>
      </c>
      <c r="M83" s="23">
        <v>67</v>
      </c>
      <c r="N83" s="23">
        <v>-10</v>
      </c>
      <c r="O83" s="23">
        <v>87</v>
      </c>
      <c r="P83" s="23">
        <v>85</v>
      </c>
      <c r="Q83">
        <v>0</v>
      </c>
    </row>
    <row r="84" spans="1:17" ht="12.75">
      <c r="A84" t="s">
        <v>304</v>
      </c>
      <c r="B84" t="s">
        <v>243</v>
      </c>
      <c r="C84" t="s">
        <v>128</v>
      </c>
      <c r="D84" t="s">
        <v>416</v>
      </c>
      <c r="E84" t="s">
        <v>129</v>
      </c>
      <c r="F84">
        <v>56181</v>
      </c>
      <c r="G84" t="s">
        <v>477</v>
      </c>
      <c r="H84">
        <v>31</v>
      </c>
      <c r="I84" s="23">
        <v>81</v>
      </c>
      <c r="J84" s="23">
        <v>83</v>
      </c>
      <c r="K84" s="23">
        <v>-2</v>
      </c>
      <c r="L84" s="23">
        <v>70</v>
      </c>
      <c r="M84" s="23">
        <v>64</v>
      </c>
      <c r="N84" s="23">
        <v>6</v>
      </c>
      <c r="O84" s="23">
        <v>83</v>
      </c>
      <c r="P84" s="23">
        <v>85</v>
      </c>
      <c r="Q84">
        <v>0</v>
      </c>
    </row>
    <row r="85" spans="1:17" ht="12.75">
      <c r="A85" t="s">
        <v>304</v>
      </c>
      <c r="B85" t="s">
        <v>243</v>
      </c>
      <c r="C85" t="s">
        <v>124</v>
      </c>
      <c r="D85" t="s">
        <v>266</v>
      </c>
      <c r="E85" t="s">
        <v>267</v>
      </c>
      <c r="F85">
        <v>56165</v>
      </c>
      <c r="G85" t="s">
        <v>478</v>
      </c>
      <c r="H85">
        <v>87</v>
      </c>
      <c r="I85" s="23">
        <v>95</v>
      </c>
      <c r="J85" s="23">
        <v>91</v>
      </c>
      <c r="K85" s="23">
        <v>4</v>
      </c>
      <c r="L85" s="23">
        <v>98</v>
      </c>
      <c r="M85" s="23">
        <v>71</v>
      </c>
      <c r="N85" s="23">
        <v>27</v>
      </c>
      <c r="O85" s="23">
        <v>99</v>
      </c>
      <c r="P85" s="23">
        <v>85</v>
      </c>
      <c r="Q85">
        <v>0</v>
      </c>
    </row>
    <row r="86" spans="1:17" ht="12.75">
      <c r="A86" t="s">
        <v>304</v>
      </c>
      <c r="B86" t="s">
        <v>243</v>
      </c>
      <c r="C86" t="s">
        <v>143</v>
      </c>
      <c r="D86" t="s">
        <v>115</v>
      </c>
      <c r="E86" t="s">
        <v>116</v>
      </c>
      <c r="F86">
        <v>56117</v>
      </c>
      <c r="G86" t="s">
        <v>477</v>
      </c>
      <c r="H86">
        <v>42</v>
      </c>
      <c r="I86" s="23">
        <v>81</v>
      </c>
      <c r="J86" s="23">
        <v>83</v>
      </c>
      <c r="K86" s="23">
        <v>-2</v>
      </c>
      <c r="L86" s="23">
        <v>51</v>
      </c>
      <c r="M86" s="23">
        <v>67</v>
      </c>
      <c r="N86" s="23">
        <v>-16</v>
      </c>
      <c r="O86" s="23">
        <v>87</v>
      </c>
      <c r="P86" s="23">
        <v>85</v>
      </c>
      <c r="Q86">
        <v>0</v>
      </c>
    </row>
    <row r="87" spans="1:17" ht="12.75">
      <c r="A87" t="s">
        <v>304</v>
      </c>
      <c r="B87" t="s">
        <v>243</v>
      </c>
      <c r="C87" t="s">
        <v>118</v>
      </c>
      <c r="D87" t="s">
        <v>259</v>
      </c>
      <c r="E87" t="s">
        <v>119</v>
      </c>
      <c r="F87">
        <v>56121</v>
      </c>
      <c r="G87" t="s">
        <v>477</v>
      </c>
      <c r="H87">
        <v>116</v>
      </c>
      <c r="I87" s="23">
        <v>89</v>
      </c>
      <c r="J87" s="23">
        <v>91</v>
      </c>
      <c r="K87" s="23">
        <v>-2</v>
      </c>
      <c r="L87" s="23">
        <v>81</v>
      </c>
      <c r="M87" s="23">
        <v>72</v>
      </c>
      <c r="N87" s="23">
        <v>9</v>
      </c>
      <c r="O87" s="23">
        <v>91</v>
      </c>
      <c r="P87" s="23">
        <v>85</v>
      </c>
      <c r="Q87">
        <v>0</v>
      </c>
    </row>
    <row r="88" spans="1:17" ht="12.75">
      <c r="A88" t="s">
        <v>304</v>
      </c>
      <c r="B88" t="s">
        <v>243</v>
      </c>
      <c r="C88" t="s">
        <v>121</v>
      </c>
      <c r="D88" t="s">
        <v>122</v>
      </c>
      <c r="E88" t="s">
        <v>123</v>
      </c>
      <c r="F88">
        <v>56162</v>
      </c>
      <c r="G88" t="s">
        <v>478</v>
      </c>
      <c r="H88">
        <v>99</v>
      </c>
      <c r="I88" s="23">
        <v>94</v>
      </c>
      <c r="J88" s="23">
        <v>90</v>
      </c>
      <c r="K88" s="23">
        <v>4</v>
      </c>
      <c r="L88" s="23">
        <v>73</v>
      </c>
      <c r="M88" s="23">
        <v>64</v>
      </c>
      <c r="N88" s="23">
        <v>9</v>
      </c>
      <c r="O88" s="23">
        <v>96</v>
      </c>
      <c r="P88" s="23">
        <v>85</v>
      </c>
      <c r="Q88">
        <v>0</v>
      </c>
    </row>
    <row r="89" spans="1:17" ht="12.75">
      <c r="A89" t="s">
        <v>304</v>
      </c>
      <c r="B89" t="s">
        <v>243</v>
      </c>
      <c r="C89" t="s">
        <v>137</v>
      </c>
      <c r="D89" t="s">
        <v>280</v>
      </c>
      <c r="E89" t="s">
        <v>138</v>
      </c>
      <c r="F89">
        <v>56260</v>
      </c>
      <c r="G89" t="s">
        <v>478</v>
      </c>
      <c r="H89">
        <v>75</v>
      </c>
      <c r="I89" s="23">
        <v>97</v>
      </c>
      <c r="J89" s="23">
        <v>94</v>
      </c>
      <c r="K89" s="23">
        <v>3</v>
      </c>
      <c r="L89" s="23">
        <v>74</v>
      </c>
      <c r="M89" s="23">
        <v>71</v>
      </c>
      <c r="N89" s="23">
        <v>3</v>
      </c>
      <c r="O89" s="23">
        <v>95</v>
      </c>
      <c r="P89" s="23">
        <v>85</v>
      </c>
      <c r="Q89">
        <v>0</v>
      </c>
    </row>
    <row r="90" spans="1:17" ht="12.75">
      <c r="A90" t="s">
        <v>304</v>
      </c>
      <c r="B90" t="s">
        <v>243</v>
      </c>
      <c r="C90" t="s">
        <v>110</v>
      </c>
      <c r="D90" t="s">
        <v>248</v>
      </c>
      <c r="E90" t="s">
        <v>249</v>
      </c>
      <c r="F90">
        <v>56066</v>
      </c>
      <c r="G90" t="s">
        <v>478</v>
      </c>
      <c r="H90">
        <v>23</v>
      </c>
      <c r="I90" s="23">
        <v>91</v>
      </c>
      <c r="J90" s="23">
        <v>86</v>
      </c>
      <c r="K90" s="23">
        <v>5</v>
      </c>
      <c r="L90" s="23">
        <v>58</v>
      </c>
      <c r="M90" s="23">
        <v>61</v>
      </c>
      <c r="N90" s="23">
        <v>-3</v>
      </c>
      <c r="O90" s="23">
        <v>91</v>
      </c>
      <c r="P90" s="23">
        <v>85</v>
      </c>
      <c r="Q90">
        <v>0</v>
      </c>
    </row>
    <row r="91" spans="1:17" ht="12.75">
      <c r="A91" t="s">
        <v>304</v>
      </c>
      <c r="B91" t="s">
        <v>243</v>
      </c>
      <c r="C91" t="s">
        <v>130</v>
      </c>
      <c r="D91" t="s">
        <v>131</v>
      </c>
      <c r="E91" t="s">
        <v>132</v>
      </c>
      <c r="F91">
        <v>56182</v>
      </c>
      <c r="G91" t="s">
        <v>478</v>
      </c>
      <c r="H91">
        <v>33</v>
      </c>
      <c r="I91" s="23">
        <v>94</v>
      </c>
      <c r="J91" s="23">
        <v>88</v>
      </c>
      <c r="K91" s="23">
        <v>6</v>
      </c>
      <c r="L91" s="23">
        <v>89</v>
      </c>
      <c r="M91" s="23">
        <v>69</v>
      </c>
      <c r="N91" s="23">
        <v>20</v>
      </c>
      <c r="O91" s="23">
        <v>94</v>
      </c>
      <c r="P91" s="23">
        <v>85</v>
      </c>
      <c r="Q91">
        <v>0</v>
      </c>
    </row>
    <row r="92" spans="1:17" ht="12.75">
      <c r="A92" t="s">
        <v>304</v>
      </c>
      <c r="B92" t="s">
        <v>243</v>
      </c>
      <c r="C92" t="s">
        <v>120</v>
      </c>
      <c r="D92" t="s">
        <v>259</v>
      </c>
      <c r="E92" t="s">
        <v>264</v>
      </c>
      <c r="F92">
        <v>56121</v>
      </c>
      <c r="G92" t="s">
        <v>478</v>
      </c>
      <c r="H92">
        <v>146</v>
      </c>
      <c r="I92" s="23">
        <v>92</v>
      </c>
      <c r="J92" s="23">
        <v>87</v>
      </c>
      <c r="K92" s="23">
        <v>5</v>
      </c>
      <c r="L92" s="23">
        <v>73</v>
      </c>
      <c r="M92" s="23">
        <v>66</v>
      </c>
      <c r="N92" s="23">
        <v>7</v>
      </c>
      <c r="O92" s="23">
        <v>91</v>
      </c>
      <c r="P92" s="23">
        <v>85</v>
      </c>
      <c r="Q92">
        <v>0</v>
      </c>
    </row>
    <row r="93" spans="1:17" ht="12.75">
      <c r="A93" t="s">
        <v>304</v>
      </c>
      <c r="B93" t="s">
        <v>243</v>
      </c>
      <c r="C93" t="s">
        <v>50</v>
      </c>
      <c r="D93" t="s">
        <v>280</v>
      </c>
      <c r="E93" t="s">
        <v>287</v>
      </c>
      <c r="F93">
        <v>56260</v>
      </c>
      <c r="G93" t="s">
        <v>478</v>
      </c>
      <c r="H93">
        <v>125</v>
      </c>
      <c r="I93" s="23">
        <v>96</v>
      </c>
      <c r="J93" s="23">
        <v>88</v>
      </c>
      <c r="K93" s="23">
        <v>8</v>
      </c>
      <c r="L93" s="23">
        <v>80</v>
      </c>
      <c r="M93" s="23">
        <v>68</v>
      </c>
      <c r="N93" s="23">
        <v>12</v>
      </c>
      <c r="O93" s="23">
        <v>97</v>
      </c>
      <c r="P93" s="23">
        <v>85</v>
      </c>
      <c r="Q93">
        <v>0</v>
      </c>
    </row>
    <row r="94" spans="1:17" ht="12.75">
      <c r="A94" t="s">
        <v>304</v>
      </c>
      <c r="B94" t="s">
        <v>243</v>
      </c>
      <c r="C94" t="s">
        <v>134</v>
      </c>
      <c r="D94" t="s">
        <v>277</v>
      </c>
      <c r="E94" t="s">
        <v>278</v>
      </c>
      <c r="F94">
        <v>56263</v>
      </c>
      <c r="G94" t="s">
        <v>478</v>
      </c>
      <c r="H94">
        <v>19</v>
      </c>
      <c r="I94" s="23">
        <v>84</v>
      </c>
      <c r="J94" s="23">
        <v>95</v>
      </c>
      <c r="K94" s="23">
        <v>-11</v>
      </c>
      <c r="L94" s="23">
        <v>64</v>
      </c>
      <c r="M94" s="23">
        <v>69</v>
      </c>
      <c r="N94" s="23">
        <v>-5</v>
      </c>
      <c r="O94" s="23">
        <v>84</v>
      </c>
      <c r="P94" s="23">
        <v>85</v>
      </c>
      <c r="Q94">
        <v>0</v>
      </c>
    </row>
  </sheetData>
  <sheetProtection/>
  <autoFilter ref="A1:Q94"/>
  <printOptions/>
  <pageMargins left="0.7874015748031497" right="0.7874015748031497" top="0.68" bottom="0.63" header="0.5118110236220472" footer="0.5118110236220472"/>
  <pageSetup fitToHeight="45" fitToWidth="1" horizontalDpi="600" verticalDpi="600" orientation="landscape" paperSize="9" scale="48" r:id="rId1"/>
  <headerFooter alignWithMargins="0">
    <oddHeader>&amp;CIndicateurs de résulats des lycées - &amp;F - &amp;A</oddHeader>
    <oddFooter>&amp;CMENESR DEPP&amp;R&amp;P/&amp;N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national simplifié IVAL session 2014</dc:title>
  <dc:subject/>
  <dc:creator>MENESR DEPP B3</dc:creator>
  <cp:keywords/>
  <dc:description/>
  <cp:lastModifiedBy>vmariette</cp:lastModifiedBy>
  <cp:lastPrinted>2015-03-23T12:42:41Z</cp:lastPrinted>
  <dcterms:created xsi:type="dcterms:W3CDTF">2015-03-06T15:22:31Z</dcterms:created>
  <dcterms:modified xsi:type="dcterms:W3CDTF">2015-03-23T12:42:47Z</dcterms:modified>
  <cp:category/>
  <cp:version/>
  <cp:contentType/>
  <cp:contentStatus/>
</cp:coreProperties>
</file>